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firstSheet="1" activeTab="1"/>
  </bookViews>
  <sheets>
    <sheet name="December 2013" sheetId="1" r:id="rId1"/>
    <sheet name="Summary" sheetId="2" r:id="rId2"/>
  </sheets>
  <definedNames>
    <definedName name="_xlnm.Print_Area" localSheetId="1">Summary!$A:$P</definedName>
    <definedName name="_xlnm.Print_Titles" localSheetId="1">Summary!$1:$5</definedName>
  </definedNames>
  <calcPr calcId="125725"/>
</workbook>
</file>

<file path=xl/calcChain.xml><?xml version="1.0" encoding="utf-8"?>
<calcChain xmlns="http://schemas.openxmlformats.org/spreadsheetml/2006/main">
  <c r="P415" i="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12"/>
  <c r="O414"/>
  <c r="N414"/>
  <c r="M414"/>
  <c r="L414"/>
  <c r="K414"/>
  <c r="J414"/>
  <c r="I414"/>
  <c r="H414"/>
  <c r="G414"/>
  <c r="F414"/>
  <c r="O401"/>
  <c r="N401"/>
  <c r="M401"/>
  <c r="L401"/>
  <c r="K401"/>
  <c r="J401"/>
  <c r="I401"/>
  <c r="H401"/>
  <c r="G401"/>
  <c r="O394"/>
  <c r="N394"/>
  <c r="M394"/>
  <c r="L394"/>
  <c r="K394"/>
  <c r="J394"/>
  <c r="I394"/>
  <c r="H394"/>
  <c r="G394"/>
  <c r="F394"/>
  <c r="O387"/>
  <c r="N387"/>
  <c r="M387"/>
  <c r="L387"/>
  <c r="K387"/>
  <c r="J387"/>
  <c r="I387"/>
  <c r="H387"/>
  <c r="G387"/>
  <c r="F387"/>
  <c r="O374"/>
  <c r="N374"/>
  <c r="M374"/>
  <c r="L374"/>
  <c r="K374"/>
  <c r="J374"/>
  <c r="I374"/>
  <c r="H374"/>
  <c r="G374"/>
  <c r="F374"/>
  <c r="O367"/>
  <c r="N367"/>
  <c r="M367"/>
  <c r="L367"/>
  <c r="K367"/>
  <c r="J367"/>
  <c r="I367"/>
  <c r="H367"/>
  <c r="G367"/>
  <c r="F367"/>
  <c r="O354"/>
  <c r="N354"/>
  <c r="M354"/>
  <c r="L354"/>
  <c r="K354"/>
  <c r="J354"/>
  <c r="I354"/>
  <c r="H354"/>
  <c r="G354"/>
  <c r="F354"/>
  <c r="O347"/>
  <c r="N347"/>
  <c r="M347"/>
  <c r="L347"/>
  <c r="K347"/>
  <c r="J347"/>
  <c r="I347"/>
  <c r="H347"/>
  <c r="G347"/>
  <c r="F347"/>
  <c r="O340"/>
  <c r="N340"/>
  <c r="M340"/>
  <c r="L340"/>
  <c r="K340"/>
  <c r="J340"/>
  <c r="I340"/>
  <c r="H340"/>
  <c r="G340"/>
  <c r="O327"/>
  <c r="N327"/>
  <c r="M327"/>
  <c r="L327"/>
  <c r="K327"/>
  <c r="J327"/>
  <c r="I327"/>
  <c r="H327"/>
  <c r="G327"/>
  <c r="F327"/>
  <c r="O314"/>
  <c r="N314"/>
  <c r="M314"/>
  <c r="L314"/>
  <c r="K314"/>
  <c r="J314"/>
  <c r="I314"/>
  <c r="H314"/>
  <c r="G314"/>
  <c r="F314"/>
  <c r="O301"/>
  <c r="N301"/>
  <c r="M301"/>
  <c r="L301"/>
  <c r="K301"/>
  <c r="J301"/>
  <c r="I301"/>
  <c r="H301"/>
  <c r="F301"/>
  <c r="O288"/>
  <c r="N288"/>
  <c r="M288"/>
  <c r="L288"/>
  <c r="K288"/>
  <c r="J288"/>
  <c r="I288"/>
  <c r="H288"/>
  <c r="G288"/>
  <c r="F288"/>
  <c r="O281"/>
  <c r="N281"/>
  <c r="M281"/>
  <c r="L281"/>
  <c r="K281"/>
  <c r="J281"/>
  <c r="I281"/>
  <c r="H281"/>
  <c r="G281"/>
  <c r="F281"/>
  <c r="O274"/>
  <c r="N274"/>
  <c r="M274"/>
  <c r="L274"/>
  <c r="K274"/>
  <c r="J274"/>
  <c r="I274"/>
  <c r="H274"/>
  <c r="G274"/>
  <c r="F274"/>
  <c r="O267"/>
  <c r="N267"/>
  <c r="M267"/>
  <c r="L267"/>
  <c r="K267"/>
  <c r="J267"/>
  <c r="I267"/>
  <c r="H267"/>
  <c r="G267"/>
  <c r="F267"/>
  <c r="O260"/>
  <c r="N260"/>
  <c r="M260"/>
  <c r="L260"/>
  <c r="K260"/>
  <c r="J260"/>
  <c r="I260"/>
  <c r="H260"/>
  <c r="G260"/>
  <c r="F260"/>
  <c r="O253"/>
  <c r="N253"/>
  <c r="M253"/>
  <c r="L253"/>
  <c r="K253"/>
  <c r="J253"/>
  <c r="I253"/>
  <c r="H253"/>
  <c r="F253"/>
  <c r="O240"/>
  <c r="N240"/>
  <c r="M240"/>
  <c r="L240"/>
  <c r="K240"/>
  <c r="J240"/>
  <c r="I240"/>
  <c r="H240"/>
  <c r="G240"/>
  <c r="O233"/>
  <c r="N233"/>
  <c r="M233"/>
  <c r="L233"/>
  <c r="K233"/>
  <c r="J233"/>
  <c r="I233"/>
  <c r="H233"/>
  <c r="G233"/>
  <c r="F233"/>
  <c r="O226"/>
  <c r="N226"/>
  <c r="M226"/>
  <c r="L226"/>
  <c r="K226"/>
  <c r="J226"/>
  <c r="I226"/>
  <c r="H226"/>
  <c r="G226"/>
  <c r="F226"/>
  <c r="O219"/>
  <c r="N219"/>
  <c r="M219"/>
  <c r="L219"/>
  <c r="K219"/>
  <c r="J219"/>
  <c r="I219"/>
  <c r="H219"/>
  <c r="G219"/>
  <c r="F219"/>
  <c r="O212"/>
  <c r="N212"/>
  <c r="M212"/>
  <c r="L212"/>
  <c r="K212"/>
  <c r="J212"/>
  <c r="I212"/>
  <c r="H212"/>
  <c r="G212"/>
  <c r="F212"/>
  <c r="O199"/>
  <c r="N199"/>
  <c r="M199"/>
  <c r="L199"/>
  <c r="K199"/>
  <c r="J199"/>
  <c r="I199"/>
  <c r="H199"/>
  <c r="F199"/>
  <c r="O186"/>
  <c r="N186"/>
  <c r="M186"/>
  <c r="L186"/>
  <c r="K186"/>
  <c r="J186"/>
  <c r="I186"/>
  <c r="H186"/>
  <c r="G186"/>
  <c r="F186"/>
  <c r="O179"/>
  <c r="N179"/>
  <c r="M179"/>
  <c r="L179"/>
  <c r="K179"/>
  <c r="J179"/>
  <c r="I179"/>
  <c r="H179"/>
  <c r="G179"/>
  <c r="F179"/>
  <c r="O166"/>
  <c r="N166"/>
  <c r="M166"/>
  <c r="L166"/>
  <c r="K166"/>
  <c r="J166"/>
  <c r="I166"/>
  <c r="H166"/>
  <c r="G166"/>
  <c r="F166"/>
  <c r="O164"/>
  <c r="N164"/>
  <c r="M164"/>
  <c r="L164"/>
  <c r="K164"/>
  <c r="J164"/>
  <c r="I164"/>
  <c r="H164"/>
  <c r="G164"/>
  <c r="F164"/>
  <c r="O151"/>
  <c r="N151"/>
  <c r="M151"/>
  <c r="L151"/>
  <c r="K151"/>
  <c r="J151"/>
  <c r="I151"/>
  <c r="H151"/>
  <c r="G151"/>
  <c r="F151"/>
  <c r="O138"/>
  <c r="N138"/>
  <c r="M138"/>
  <c r="L138"/>
  <c r="K138"/>
  <c r="J138"/>
  <c r="I138"/>
  <c r="H138"/>
  <c r="F138"/>
  <c r="O131"/>
  <c r="N131"/>
  <c r="M131"/>
  <c r="L131"/>
  <c r="K131"/>
  <c r="J131"/>
  <c r="I131"/>
  <c r="H131"/>
  <c r="G131"/>
  <c r="F131"/>
  <c r="O118"/>
  <c r="N118"/>
  <c r="M118"/>
  <c r="L118"/>
  <c r="K118"/>
  <c r="J118"/>
  <c r="I118"/>
  <c r="H118"/>
  <c r="F118"/>
  <c r="O105"/>
  <c r="N105"/>
  <c r="M105"/>
  <c r="L105"/>
  <c r="K105"/>
  <c r="J105"/>
  <c r="I105"/>
  <c r="H105"/>
  <c r="G105"/>
  <c r="F105"/>
  <c r="O98"/>
  <c r="N98"/>
  <c r="M98"/>
  <c r="L98"/>
  <c r="K98"/>
  <c r="J98"/>
  <c r="I98"/>
  <c r="H98"/>
  <c r="G98"/>
  <c r="O85"/>
  <c r="N85"/>
  <c r="M85"/>
  <c r="L85"/>
  <c r="K85"/>
  <c r="J85"/>
  <c r="I85"/>
  <c r="H85"/>
  <c r="G85"/>
  <c r="F85"/>
  <c r="O72"/>
  <c r="N72"/>
  <c r="M72"/>
  <c r="L72"/>
  <c r="K72"/>
  <c r="J72"/>
  <c r="I72"/>
  <c r="H72"/>
  <c r="G72"/>
  <c r="F72"/>
  <c r="O59"/>
  <c r="N59"/>
  <c r="M59"/>
  <c r="L59"/>
  <c r="K59"/>
  <c r="J59"/>
  <c r="I59"/>
  <c r="H59"/>
  <c r="G59"/>
  <c r="F59"/>
  <c r="O46"/>
  <c r="N46"/>
  <c r="M46"/>
  <c r="L46"/>
  <c r="K46"/>
  <c r="J46"/>
  <c r="I46"/>
  <c r="H46"/>
  <c r="G46"/>
  <c r="F46"/>
  <c r="O39"/>
  <c r="N39"/>
  <c r="M39"/>
  <c r="L39"/>
  <c r="K39"/>
  <c r="J39"/>
  <c r="I39"/>
  <c r="H39"/>
  <c r="G39"/>
  <c r="F39"/>
  <c r="O32"/>
  <c r="N32"/>
  <c r="M32"/>
  <c r="L32"/>
  <c r="K32"/>
  <c r="J32"/>
  <c r="I32"/>
  <c r="H32"/>
  <c r="G32"/>
  <c r="O25"/>
  <c r="N25"/>
  <c r="M25"/>
  <c r="L25"/>
  <c r="K25"/>
  <c r="J25"/>
  <c r="I25"/>
  <c r="H25"/>
  <c r="F25"/>
  <c r="O12"/>
  <c r="N12"/>
  <c r="N415" s="1"/>
  <c r="M12"/>
  <c r="L12"/>
  <c r="L415" s="1"/>
  <c r="K12"/>
  <c r="J12"/>
  <c r="J415" s="1"/>
  <c r="I12"/>
  <c r="H12"/>
  <c r="H415" s="1"/>
  <c r="D408"/>
  <c r="D395"/>
  <c r="D381"/>
  <c r="D361"/>
  <c r="D348"/>
  <c r="D341"/>
  <c r="D315"/>
  <c r="D308"/>
  <c r="D295"/>
  <c r="D275"/>
  <c r="D261"/>
  <c r="D247"/>
  <c r="D227"/>
  <c r="D213"/>
  <c r="D193"/>
  <c r="D173"/>
  <c r="D86"/>
  <c r="D73"/>
  <c r="D47"/>
  <c r="D13"/>
  <c r="D6"/>
  <c r="D7"/>
  <c r="D14"/>
  <c r="D48"/>
  <c r="D74"/>
  <c r="D87"/>
  <c r="D174"/>
  <c r="D194"/>
  <c r="D214"/>
  <c r="D228"/>
  <c r="D248"/>
  <c r="D262"/>
  <c r="D276"/>
  <c r="D296"/>
  <c r="D309"/>
  <c r="D316"/>
  <c r="D342"/>
  <c r="D349"/>
  <c r="D362"/>
  <c r="D382"/>
  <c r="D396"/>
  <c r="D413"/>
  <c r="D400"/>
  <c r="D386"/>
  <c r="D366"/>
  <c r="D353"/>
  <c r="D346"/>
  <c r="D320"/>
  <c r="D313"/>
  <c r="G300"/>
  <c r="D300"/>
  <c r="D280"/>
  <c r="D266"/>
  <c r="D252"/>
  <c r="D232"/>
  <c r="D218"/>
  <c r="G198"/>
  <c r="D198"/>
  <c r="D178"/>
  <c r="D91"/>
  <c r="D78"/>
  <c r="D52"/>
  <c r="D18"/>
  <c r="G11"/>
  <c r="D11"/>
  <c r="D412"/>
  <c r="F399"/>
  <c r="F401" s="1"/>
  <c r="D399"/>
  <c r="D385"/>
  <c r="D365"/>
  <c r="D352"/>
  <c r="D345"/>
  <c r="F338"/>
  <c r="F340" s="1"/>
  <c r="D319"/>
  <c r="D312"/>
  <c r="G299"/>
  <c r="D299"/>
  <c r="D279"/>
  <c r="D265"/>
  <c r="D251"/>
  <c r="F238"/>
  <c r="F240" s="1"/>
  <c r="D231"/>
  <c r="D217"/>
  <c r="G197"/>
  <c r="D197"/>
  <c r="D177"/>
  <c r="G136"/>
  <c r="F90"/>
  <c r="F98" s="1"/>
  <c r="D90"/>
  <c r="D77"/>
  <c r="D51"/>
  <c r="F30"/>
  <c r="F32" s="1"/>
  <c r="D17"/>
  <c r="G10"/>
  <c r="F10"/>
  <c r="F12" s="1"/>
  <c r="D10"/>
  <c r="D411"/>
  <c r="D398"/>
  <c r="D384"/>
  <c r="D364"/>
  <c r="D351"/>
  <c r="D344"/>
  <c r="D318"/>
  <c r="D311"/>
  <c r="G298"/>
  <c r="D298"/>
  <c r="D278"/>
  <c r="D264"/>
  <c r="G250"/>
  <c r="G253" s="1"/>
  <c r="D250"/>
  <c r="D230"/>
  <c r="D216"/>
  <c r="G196"/>
  <c r="D196"/>
  <c r="D176"/>
  <c r="G135"/>
  <c r="G138" s="1"/>
  <c r="G109"/>
  <c r="G118" s="1"/>
  <c r="D89"/>
  <c r="D76"/>
  <c r="D50"/>
  <c r="G16"/>
  <c r="G25" s="1"/>
  <c r="D16"/>
  <c r="G9"/>
  <c r="D9"/>
  <c r="D410"/>
  <c r="D397"/>
  <c r="D383"/>
  <c r="D363"/>
  <c r="D350"/>
  <c r="D343"/>
  <c r="D317"/>
  <c r="D310"/>
  <c r="D297"/>
  <c r="D277"/>
  <c r="D263"/>
  <c r="D249"/>
  <c r="D229"/>
  <c r="D215"/>
  <c r="D195"/>
  <c r="D175"/>
  <c r="D88"/>
  <c r="D75"/>
  <c r="D49"/>
  <c r="D15"/>
  <c r="D8"/>
  <c r="G12" l="1"/>
  <c r="G199"/>
  <c r="G301"/>
  <c r="I415"/>
  <c r="K415"/>
  <c r="M415"/>
  <c r="O415"/>
  <c r="F415"/>
  <c r="D409"/>
  <c r="H34" i="1"/>
  <c r="G34"/>
  <c r="F34"/>
  <c r="D34"/>
  <c r="E33"/>
  <c r="E32"/>
  <c r="E31"/>
  <c r="E30"/>
  <c r="E29"/>
  <c r="E28"/>
  <c r="E26"/>
  <c r="E25"/>
  <c r="E24"/>
  <c r="E23"/>
  <c r="E22"/>
  <c r="E21"/>
  <c r="E19"/>
  <c r="E18"/>
  <c r="E16"/>
  <c r="E15"/>
  <c r="E9"/>
  <c r="E8"/>
  <c r="E6"/>
  <c r="E4"/>
  <c r="E3"/>
  <c r="E34" s="1"/>
  <c r="G415" i="2" l="1"/>
</calcChain>
</file>

<file path=xl/comments1.xml><?xml version="1.0" encoding="utf-8"?>
<comments xmlns="http://schemas.openxmlformats.org/spreadsheetml/2006/main">
  <authors>
    <author>agavin</author>
  </authors>
  <commentList>
    <comment ref="F1" authorId="0">
      <text>
        <r>
          <rPr>
            <b/>
            <sz val="8"/>
            <color indexed="81"/>
            <rFont val="Tahoma"/>
          </rPr>
          <t>agavin:</t>
        </r>
        <r>
          <rPr>
            <sz val="8"/>
            <color indexed="81"/>
            <rFont val="Tahoma"/>
          </rPr>
          <t xml:space="preserve">
DEDUCTION FOR GAA TICKETS</t>
        </r>
      </text>
    </comment>
    <comment ref="G34" authorId="0">
      <text>
        <r>
          <rPr>
            <b/>
            <sz val="8"/>
            <color indexed="81"/>
            <rFont val="Tahoma"/>
          </rPr>
          <t>agavin:</t>
        </r>
        <r>
          <rPr>
            <sz val="8"/>
            <color indexed="81"/>
            <rFont val="Tahoma"/>
          </rPr>
          <t xml:space="preserve">
CODE 901088</t>
        </r>
      </text>
    </comment>
    <comment ref="H34" authorId="0">
      <text>
        <r>
          <rPr>
            <b/>
            <sz val="8"/>
            <color indexed="81"/>
            <rFont val="Tahoma"/>
          </rPr>
          <t>agavin:</t>
        </r>
        <r>
          <rPr>
            <sz val="8"/>
            <color indexed="81"/>
            <rFont val="Tahoma"/>
          </rPr>
          <t xml:space="preserve">
CODE 901025</t>
        </r>
      </text>
    </comment>
  </commentList>
</comments>
</file>

<file path=xl/comments2.xml><?xml version="1.0" encoding="utf-8"?>
<comments xmlns="http://schemas.openxmlformats.org/spreadsheetml/2006/main">
  <authors>
    <author>agavin</author>
  </authors>
  <commentList>
    <comment ref="E2" authorId="0">
      <text>
        <r>
          <rPr>
            <b/>
            <sz val="8"/>
            <color indexed="81"/>
            <rFont val="Tahoma"/>
          </rPr>
          <t>agavin:</t>
        </r>
        <r>
          <rPr>
            <sz val="8"/>
            <color indexed="81"/>
            <rFont val="Tahoma"/>
          </rPr>
          <t xml:space="preserve">
DEDUCTION FOR GAA TICKETS</t>
        </r>
      </text>
    </comment>
  </commentList>
</comments>
</file>

<file path=xl/sharedStrings.xml><?xml version="1.0" encoding="utf-8"?>
<sst xmlns="http://schemas.openxmlformats.org/spreadsheetml/2006/main" count="554" uniqueCount="103">
  <si>
    <t>ANNUAL</t>
  </si>
  <si>
    <t>MONTHLY</t>
  </si>
  <si>
    <t>MISC.</t>
  </si>
  <si>
    <t>CONF.</t>
  </si>
  <si>
    <t>MONTH</t>
  </si>
  <si>
    <t>DATE</t>
  </si>
  <si>
    <t>R.P.</t>
  </si>
  <si>
    <t>PAID</t>
  </si>
  <si>
    <t>Margaret</t>
  </si>
  <si>
    <t>Adams</t>
  </si>
  <si>
    <t>Cyril</t>
  </si>
  <si>
    <t>Burke</t>
  </si>
  <si>
    <t>Michael</t>
  </si>
  <si>
    <t>Tom</t>
  </si>
  <si>
    <t>Connolly</t>
  </si>
  <si>
    <t>Rose</t>
  </si>
  <si>
    <t>Conway-Walsh</t>
  </si>
  <si>
    <t>Gerry</t>
  </si>
  <si>
    <t>Coyle</t>
  </si>
  <si>
    <t>John</t>
  </si>
  <si>
    <t>Cribbin</t>
  </si>
  <si>
    <t>Frank</t>
  </si>
  <si>
    <t>Durcan</t>
  </si>
  <si>
    <t>Richard</t>
  </si>
  <si>
    <t>Finn</t>
  </si>
  <si>
    <t>Peter</t>
  </si>
  <si>
    <t>Flynn</t>
  </si>
  <si>
    <t>Blackie K.</t>
  </si>
  <si>
    <t>Gavin</t>
  </si>
  <si>
    <t>Ginty</t>
  </si>
  <si>
    <t>Holmes</t>
  </si>
  <si>
    <t>Henry</t>
  </si>
  <si>
    <t>Kenny</t>
  </si>
  <si>
    <t>Kilcoyne</t>
  </si>
  <si>
    <t>Eugene</t>
  </si>
  <si>
    <t>Lavin</t>
  </si>
  <si>
    <t>Jimmy</t>
  </si>
  <si>
    <t>Maloney</t>
  </si>
  <si>
    <t>McCormack</t>
  </si>
  <si>
    <t>Al</t>
  </si>
  <si>
    <t>McDonnell</t>
  </si>
  <si>
    <t>McNamara</t>
  </si>
  <si>
    <t>Joe</t>
  </si>
  <si>
    <t>Mellett</t>
  </si>
  <si>
    <t>Jarlath</t>
  </si>
  <si>
    <t>Munnelly</t>
  </si>
  <si>
    <t>Murray</t>
  </si>
  <si>
    <t>Patsy</t>
  </si>
  <si>
    <t>O'Brien</t>
  </si>
  <si>
    <t>O'Hara</t>
  </si>
  <si>
    <t>Austin F.</t>
  </si>
  <si>
    <t>O'Malley</t>
  </si>
  <si>
    <t xml:space="preserve">O'Malley </t>
  </si>
  <si>
    <t>Annie May</t>
  </si>
  <si>
    <t>Reape</t>
  </si>
  <si>
    <t>Damien</t>
  </si>
  <si>
    <t>Ryan</t>
  </si>
  <si>
    <t>Edward</t>
  </si>
  <si>
    <t>Staunton</t>
  </si>
  <si>
    <t>Seamus</t>
  </si>
  <si>
    <t>Weir</t>
  </si>
  <si>
    <t>TOTAL</t>
  </si>
  <si>
    <t>Caulfield</t>
  </si>
  <si>
    <t>Chambers</t>
  </si>
  <si>
    <t>Lisa</t>
  </si>
  <si>
    <t>Cruise</t>
  </si>
  <si>
    <t>Neil</t>
  </si>
  <si>
    <t>Hyland</t>
  </si>
  <si>
    <t>Christy</t>
  </si>
  <si>
    <t>Loftus</t>
  </si>
  <si>
    <t>McGuire</t>
  </si>
  <si>
    <t>Tereasa</t>
  </si>
  <si>
    <t>Paul</t>
  </si>
  <si>
    <t>Mulroy</t>
  </si>
  <si>
    <t>Brendan</t>
  </si>
  <si>
    <t>Ruane</t>
  </si>
  <si>
    <t>Thérèse</t>
  </si>
  <si>
    <t>Smyth</t>
  </si>
  <si>
    <t>EXPENSES</t>
  </si>
  <si>
    <t>CONFERENCES</t>
  </si>
  <si>
    <t>IN IRELAND</t>
  </si>
  <si>
    <t>ALLOWANCE</t>
  </si>
  <si>
    <t>REPRESENTATIONAL</t>
  </si>
  <si>
    <t>PAYMENT</t>
  </si>
  <si>
    <t>SPC</t>
  </si>
  <si>
    <t>CATHAOIR/</t>
  </si>
  <si>
    <t>LEAS</t>
  </si>
  <si>
    <t xml:space="preserve">COUNTY </t>
  </si>
  <si>
    <t>DEVELOPMENT</t>
  </si>
  <si>
    <t>ABROAD</t>
  </si>
  <si>
    <t>GRATUITY</t>
  </si>
  <si>
    <t>MOBILE</t>
  </si>
  <si>
    <t>PHONE</t>
  </si>
  <si>
    <t>AUDIT</t>
  </si>
  <si>
    <t>COMMITTEE</t>
  </si>
  <si>
    <t>Misc</t>
  </si>
  <si>
    <t>Heneghan</t>
  </si>
  <si>
    <t>Micheal</t>
  </si>
  <si>
    <t>TRAINING</t>
  </si>
  <si>
    <t>Total</t>
  </si>
  <si>
    <t>CHAIR</t>
  </si>
  <si>
    <t>PAYMENTS</t>
  </si>
  <si>
    <t>TO MEMBERS</t>
  </si>
</sst>
</file>

<file path=xl/styles.xml><?xml version="1.0" encoding="utf-8"?>
<styleSheet xmlns="http://schemas.openxmlformats.org/spreadsheetml/2006/main">
  <numFmts count="3">
    <numFmt numFmtId="44" formatCode="_-&quot;€&quot;* #,##0.00_-;\-&quot;€&quot;* #,##0.00_-;_-&quot;€&quot;* &quot;-&quot;??_-;_-@_-"/>
    <numFmt numFmtId="164" formatCode="mmmm\-yy"/>
    <numFmt numFmtId="165" formatCode="&quot;€&quot;#,##0.00"/>
  </numFmts>
  <fonts count="10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color indexed="8"/>
      <name val="MS Sans Serif"/>
    </font>
    <font>
      <sz val="8"/>
      <color indexed="8"/>
      <name val="Arial"/>
      <family val="2"/>
    </font>
    <font>
      <sz val="8"/>
      <color indexed="8"/>
      <name val="Arial"/>
    </font>
    <font>
      <b/>
      <sz val="8"/>
      <color indexed="81"/>
      <name val="Tahoma"/>
    </font>
    <font>
      <sz val="8"/>
      <color indexed="81"/>
      <name val="Tahoma"/>
    </font>
    <font>
      <sz val="12"/>
      <name val="Arial Black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44" fontId="9" fillId="0" borderId="0" applyFont="0" applyFill="0" applyBorder="0" applyAlignment="0" applyProtection="0"/>
  </cellStyleXfs>
  <cellXfs count="39">
    <xf numFmtId="0" fontId="0" fillId="0" borderId="0" xfId="0"/>
    <xf numFmtId="164" fontId="1" fillId="2" borderId="1" xfId="0" applyNumberFormat="1" applyFont="1" applyFill="1" applyBorder="1"/>
    <xf numFmtId="0" fontId="1" fillId="2" borderId="1" xfId="0" applyFont="1" applyFill="1" applyBorder="1"/>
    <xf numFmtId="17" fontId="1" fillId="2" borderId="1" xfId="0" applyNumberFormat="1" applyFont="1" applyFill="1" applyBorder="1"/>
    <xf numFmtId="165" fontId="1" fillId="2" borderId="1" xfId="0" applyNumberFormat="1" applyFont="1" applyFill="1" applyBorder="1" applyAlignment="1"/>
    <xf numFmtId="165" fontId="1" fillId="2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/>
    <xf numFmtId="0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/>
    </xf>
    <xf numFmtId="0" fontId="2" fillId="0" borderId="1" xfId="0" applyNumberFormat="1" applyFont="1" applyBorder="1"/>
    <xf numFmtId="0" fontId="4" fillId="0" borderId="1" xfId="1" applyFont="1" applyFill="1" applyBorder="1" applyAlignment="1">
      <alignment horizontal="left" wrapText="1"/>
    </xf>
    <xf numFmtId="165" fontId="4" fillId="0" borderId="1" xfId="1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right" wrapText="1"/>
    </xf>
    <xf numFmtId="165" fontId="2" fillId="0" borderId="1" xfId="0" applyNumberFormat="1" applyFont="1" applyBorder="1"/>
    <xf numFmtId="165" fontId="5" fillId="0" borderId="1" xfId="1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 applyAlignment="1"/>
    <xf numFmtId="165" fontId="2" fillId="0" borderId="1" xfId="0" applyNumberFormat="1" applyFont="1" applyBorder="1" applyAlignment="1">
      <alignment horizontal="right"/>
    </xf>
    <xf numFmtId="15" fontId="2" fillId="0" borderId="1" xfId="0" applyNumberFormat="1" applyFont="1" applyBorder="1"/>
    <xf numFmtId="17" fontId="2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4" fontId="2" fillId="0" borderId="1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4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3" applyFont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4" fontId="1" fillId="3" borderId="1" xfId="3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" fontId="1" fillId="3" borderId="1" xfId="0" applyNumberFormat="1" applyFont="1" applyFill="1" applyBorder="1" applyAlignment="1">
      <alignment horizontal="left" vertical="center"/>
    </xf>
  </cellXfs>
  <cellStyles count="4">
    <cellStyle name="Currency" xfId="3" builtinId="4"/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sqref="A1:XFD1048576"/>
    </sheetView>
  </sheetViews>
  <sheetFormatPr defaultColWidth="14.5703125" defaultRowHeight="19.149999999999999" customHeight="1"/>
  <cols>
    <col min="1" max="1" width="11.42578125" style="9" bestFit="1" customWidth="1"/>
    <col min="2" max="2" width="9.85546875" style="16" bestFit="1" customWidth="1"/>
    <col min="3" max="3" width="11.42578125" style="16" bestFit="1" customWidth="1"/>
    <col min="4" max="4" width="13" style="16" hidden="1" customWidth="1"/>
    <col min="5" max="5" width="11" style="16" hidden="1" customWidth="1"/>
    <col min="6" max="6" width="10.5703125" style="16" hidden="1" customWidth="1"/>
    <col min="7" max="7" width="8.5703125" style="13" bestFit="1" customWidth="1"/>
    <col min="8" max="8" width="8.5703125" style="16" bestFit="1" customWidth="1"/>
    <col min="9" max="9" width="9.85546875" style="9" bestFit="1" customWidth="1"/>
    <col min="10" max="10" width="8.28515625" style="16" bestFit="1" customWidth="1"/>
    <col min="11" max="11" width="7.7109375" style="15" bestFit="1" customWidth="1"/>
    <col min="12" max="256" width="14.5703125" style="16"/>
    <col min="257" max="257" width="11.42578125" style="16" bestFit="1" customWidth="1"/>
    <col min="258" max="258" width="9.85546875" style="16" bestFit="1" customWidth="1"/>
    <col min="259" max="259" width="11.42578125" style="16" bestFit="1" customWidth="1"/>
    <col min="260" max="262" width="0" style="16" hidden="1" customWidth="1"/>
    <col min="263" max="264" width="8.5703125" style="16" bestFit="1" customWidth="1"/>
    <col min="265" max="265" width="9.85546875" style="16" bestFit="1" customWidth="1"/>
    <col min="266" max="266" width="8.28515625" style="16" bestFit="1" customWidth="1"/>
    <col min="267" max="267" width="7.7109375" style="16" bestFit="1" customWidth="1"/>
    <col min="268" max="512" width="14.5703125" style="16"/>
    <col min="513" max="513" width="11.42578125" style="16" bestFit="1" customWidth="1"/>
    <col min="514" max="514" width="9.85546875" style="16" bestFit="1" customWidth="1"/>
    <col min="515" max="515" width="11.42578125" style="16" bestFit="1" customWidth="1"/>
    <col min="516" max="518" width="0" style="16" hidden="1" customWidth="1"/>
    <col min="519" max="520" width="8.5703125" style="16" bestFit="1" customWidth="1"/>
    <col min="521" max="521" width="9.85546875" style="16" bestFit="1" customWidth="1"/>
    <col min="522" max="522" width="8.28515625" style="16" bestFit="1" customWidth="1"/>
    <col min="523" max="523" width="7.7109375" style="16" bestFit="1" customWidth="1"/>
    <col min="524" max="768" width="14.5703125" style="16"/>
    <col min="769" max="769" width="11.42578125" style="16" bestFit="1" customWidth="1"/>
    <col min="770" max="770" width="9.85546875" style="16" bestFit="1" customWidth="1"/>
    <col min="771" max="771" width="11.42578125" style="16" bestFit="1" customWidth="1"/>
    <col min="772" max="774" width="0" style="16" hidden="1" customWidth="1"/>
    <col min="775" max="776" width="8.5703125" style="16" bestFit="1" customWidth="1"/>
    <col min="777" max="777" width="9.85546875" style="16" bestFit="1" customWidth="1"/>
    <col min="778" max="778" width="8.28515625" style="16" bestFit="1" customWidth="1"/>
    <col min="779" max="779" width="7.7109375" style="16" bestFit="1" customWidth="1"/>
    <col min="780" max="1024" width="14.5703125" style="16"/>
    <col min="1025" max="1025" width="11.42578125" style="16" bestFit="1" customWidth="1"/>
    <col min="1026" max="1026" width="9.85546875" style="16" bestFit="1" customWidth="1"/>
    <col min="1027" max="1027" width="11.42578125" style="16" bestFit="1" customWidth="1"/>
    <col min="1028" max="1030" width="0" style="16" hidden="1" customWidth="1"/>
    <col min="1031" max="1032" width="8.5703125" style="16" bestFit="1" customWidth="1"/>
    <col min="1033" max="1033" width="9.85546875" style="16" bestFit="1" customWidth="1"/>
    <col min="1034" max="1034" width="8.28515625" style="16" bestFit="1" customWidth="1"/>
    <col min="1035" max="1035" width="7.7109375" style="16" bestFit="1" customWidth="1"/>
    <col min="1036" max="1280" width="14.5703125" style="16"/>
    <col min="1281" max="1281" width="11.42578125" style="16" bestFit="1" customWidth="1"/>
    <col min="1282" max="1282" width="9.85546875" style="16" bestFit="1" customWidth="1"/>
    <col min="1283" max="1283" width="11.42578125" style="16" bestFit="1" customWidth="1"/>
    <col min="1284" max="1286" width="0" style="16" hidden="1" customWidth="1"/>
    <col min="1287" max="1288" width="8.5703125" style="16" bestFit="1" customWidth="1"/>
    <col min="1289" max="1289" width="9.85546875" style="16" bestFit="1" customWidth="1"/>
    <col min="1290" max="1290" width="8.28515625" style="16" bestFit="1" customWidth="1"/>
    <col min="1291" max="1291" width="7.7109375" style="16" bestFit="1" customWidth="1"/>
    <col min="1292" max="1536" width="14.5703125" style="16"/>
    <col min="1537" max="1537" width="11.42578125" style="16" bestFit="1" customWidth="1"/>
    <col min="1538" max="1538" width="9.85546875" style="16" bestFit="1" customWidth="1"/>
    <col min="1539" max="1539" width="11.42578125" style="16" bestFit="1" customWidth="1"/>
    <col min="1540" max="1542" width="0" style="16" hidden="1" customWidth="1"/>
    <col min="1543" max="1544" width="8.5703125" style="16" bestFit="1" customWidth="1"/>
    <col min="1545" max="1545" width="9.85546875" style="16" bestFit="1" customWidth="1"/>
    <col min="1546" max="1546" width="8.28515625" style="16" bestFit="1" customWidth="1"/>
    <col min="1547" max="1547" width="7.7109375" style="16" bestFit="1" customWidth="1"/>
    <col min="1548" max="1792" width="14.5703125" style="16"/>
    <col min="1793" max="1793" width="11.42578125" style="16" bestFit="1" customWidth="1"/>
    <col min="1794" max="1794" width="9.85546875" style="16" bestFit="1" customWidth="1"/>
    <col min="1795" max="1795" width="11.42578125" style="16" bestFit="1" customWidth="1"/>
    <col min="1796" max="1798" width="0" style="16" hidden="1" customWidth="1"/>
    <col min="1799" max="1800" width="8.5703125" style="16" bestFit="1" customWidth="1"/>
    <col min="1801" max="1801" width="9.85546875" style="16" bestFit="1" customWidth="1"/>
    <col min="1802" max="1802" width="8.28515625" style="16" bestFit="1" customWidth="1"/>
    <col min="1803" max="1803" width="7.7109375" style="16" bestFit="1" customWidth="1"/>
    <col min="1804" max="2048" width="14.5703125" style="16"/>
    <col min="2049" max="2049" width="11.42578125" style="16" bestFit="1" customWidth="1"/>
    <col min="2050" max="2050" width="9.85546875" style="16" bestFit="1" customWidth="1"/>
    <col min="2051" max="2051" width="11.42578125" style="16" bestFit="1" customWidth="1"/>
    <col min="2052" max="2054" width="0" style="16" hidden="1" customWidth="1"/>
    <col min="2055" max="2056" width="8.5703125" style="16" bestFit="1" customWidth="1"/>
    <col min="2057" max="2057" width="9.85546875" style="16" bestFit="1" customWidth="1"/>
    <col min="2058" max="2058" width="8.28515625" style="16" bestFit="1" customWidth="1"/>
    <col min="2059" max="2059" width="7.7109375" style="16" bestFit="1" customWidth="1"/>
    <col min="2060" max="2304" width="14.5703125" style="16"/>
    <col min="2305" max="2305" width="11.42578125" style="16" bestFit="1" customWidth="1"/>
    <col min="2306" max="2306" width="9.85546875" style="16" bestFit="1" customWidth="1"/>
    <col min="2307" max="2307" width="11.42578125" style="16" bestFit="1" customWidth="1"/>
    <col min="2308" max="2310" width="0" style="16" hidden="1" customWidth="1"/>
    <col min="2311" max="2312" width="8.5703125" style="16" bestFit="1" customWidth="1"/>
    <col min="2313" max="2313" width="9.85546875" style="16" bestFit="1" customWidth="1"/>
    <col min="2314" max="2314" width="8.28515625" style="16" bestFit="1" customWidth="1"/>
    <col min="2315" max="2315" width="7.7109375" style="16" bestFit="1" customWidth="1"/>
    <col min="2316" max="2560" width="14.5703125" style="16"/>
    <col min="2561" max="2561" width="11.42578125" style="16" bestFit="1" customWidth="1"/>
    <col min="2562" max="2562" width="9.85546875" style="16" bestFit="1" customWidth="1"/>
    <col min="2563" max="2563" width="11.42578125" style="16" bestFit="1" customWidth="1"/>
    <col min="2564" max="2566" width="0" style="16" hidden="1" customWidth="1"/>
    <col min="2567" max="2568" width="8.5703125" style="16" bestFit="1" customWidth="1"/>
    <col min="2569" max="2569" width="9.85546875" style="16" bestFit="1" customWidth="1"/>
    <col min="2570" max="2570" width="8.28515625" style="16" bestFit="1" customWidth="1"/>
    <col min="2571" max="2571" width="7.7109375" style="16" bestFit="1" customWidth="1"/>
    <col min="2572" max="2816" width="14.5703125" style="16"/>
    <col min="2817" max="2817" width="11.42578125" style="16" bestFit="1" customWidth="1"/>
    <col min="2818" max="2818" width="9.85546875" style="16" bestFit="1" customWidth="1"/>
    <col min="2819" max="2819" width="11.42578125" style="16" bestFit="1" customWidth="1"/>
    <col min="2820" max="2822" width="0" style="16" hidden="1" customWidth="1"/>
    <col min="2823" max="2824" width="8.5703125" style="16" bestFit="1" customWidth="1"/>
    <col min="2825" max="2825" width="9.85546875" style="16" bestFit="1" customWidth="1"/>
    <col min="2826" max="2826" width="8.28515625" style="16" bestFit="1" customWidth="1"/>
    <col min="2827" max="2827" width="7.7109375" style="16" bestFit="1" customWidth="1"/>
    <col min="2828" max="3072" width="14.5703125" style="16"/>
    <col min="3073" max="3073" width="11.42578125" style="16" bestFit="1" customWidth="1"/>
    <col min="3074" max="3074" width="9.85546875" style="16" bestFit="1" customWidth="1"/>
    <col min="3075" max="3075" width="11.42578125" style="16" bestFit="1" customWidth="1"/>
    <col min="3076" max="3078" width="0" style="16" hidden="1" customWidth="1"/>
    <col min="3079" max="3080" width="8.5703125" style="16" bestFit="1" customWidth="1"/>
    <col min="3081" max="3081" width="9.85546875" style="16" bestFit="1" customWidth="1"/>
    <col min="3082" max="3082" width="8.28515625" style="16" bestFit="1" customWidth="1"/>
    <col min="3083" max="3083" width="7.7109375" style="16" bestFit="1" customWidth="1"/>
    <col min="3084" max="3328" width="14.5703125" style="16"/>
    <col min="3329" max="3329" width="11.42578125" style="16" bestFit="1" customWidth="1"/>
    <col min="3330" max="3330" width="9.85546875" style="16" bestFit="1" customWidth="1"/>
    <col min="3331" max="3331" width="11.42578125" style="16" bestFit="1" customWidth="1"/>
    <col min="3332" max="3334" width="0" style="16" hidden="1" customWidth="1"/>
    <col min="3335" max="3336" width="8.5703125" style="16" bestFit="1" customWidth="1"/>
    <col min="3337" max="3337" width="9.85546875" style="16" bestFit="1" customWidth="1"/>
    <col min="3338" max="3338" width="8.28515625" style="16" bestFit="1" customWidth="1"/>
    <col min="3339" max="3339" width="7.7109375" style="16" bestFit="1" customWidth="1"/>
    <col min="3340" max="3584" width="14.5703125" style="16"/>
    <col min="3585" max="3585" width="11.42578125" style="16" bestFit="1" customWidth="1"/>
    <col min="3586" max="3586" width="9.85546875" style="16" bestFit="1" customWidth="1"/>
    <col min="3587" max="3587" width="11.42578125" style="16" bestFit="1" customWidth="1"/>
    <col min="3588" max="3590" width="0" style="16" hidden="1" customWidth="1"/>
    <col min="3591" max="3592" width="8.5703125" style="16" bestFit="1" customWidth="1"/>
    <col min="3593" max="3593" width="9.85546875" style="16" bestFit="1" customWidth="1"/>
    <col min="3594" max="3594" width="8.28515625" style="16" bestFit="1" customWidth="1"/>
    <col min="3595" max="3595" width="7.7109375" style="16" bestFit="1" customWidth="1"/>
    <col min="3596" max="3840" width="14.5703125" style="16"/>
    <col min="3841" max="3841" width="11.42578125" style="16" bestFit="1" customWidth="1"/>
    <col min="3842" max="3842" width="9.85546875" style="16" bestFit="1" customWidth="1"/>
    <col min="3843" max="3843" width="11.42578125" style="16" bestFit="1" customWidth="1"/>
    <col min="3844" max="3846" width="0" style="16" hidden="1" customWidth="1"/>
    <col min="3847" max="3848" width="8.5703125" style="16" bestFit="1" customWidth="1"/>
    <col min="3849" max="3849" width="9.85546875" style="16" bestFit="1" customWidth="1"/>
    <col min="3850" max="3850" width="8.28515625" style="16" bestFit="1" customWidth="1"/>
    <col min="3851" max="3851" width="7.7109375" style="16" bestFit="1" customWidth="1"/>
    <col min="3852" max="4096" width="14.5703125" style="16"/>
    <col min="4097" max="4097" width="11.42578125" style="16" bestFit="1" customWidth="1"/>
    <col min="4098" max="4098" width="9.85546875" style="16" bestFit="1" customWidth="1"/>
    <col min="4099" max="4099" width="11.42578125" style="16" bestFit="1" customWidth="1"/>
    <col min="4100" max="4102" width="0" style="16" hidden="1" customWidth="1"/>
    <col min="4103" max="4104" width="8.5703125" style="16" bestFit="1" customWidth="1"/>
    <col min="4105" max="4105" width="9.85546875" style="16" bestFit="1" customWidth="1"/>
    <col min="4106" max="4106" width="8.28515625" style="16" bestFit="1" customWidth="1"/>
    <col min="4107" max="4107" width="7.7109375" style="16" bestFit="1" customWidth="1"/>
    <col min="4108" max="4352" width="14.5703125" style="16"/>
    <col min="4353" max="4353" width="11.42578125" style="16" bestFit="1" customWidth="1"/>
    <col min="4354" max="4354" width="9.85546875" style="16" bestFit="1" customWidth="1"/>
    <col min="4355" max="4355" width="11.42578125" style="16" bestFit="1" customWidth="1"/>
    <col min="4356" max="4358" width="0" style="16" hidden="1" customWidth="1"/>
    <col min="4359" max="4360" width="8.5703125" style="16" bestFit="1" customWidth="1"/>
    <col min="4361" max="4361" width="9.85546875" style="16" bestFit="1" customWidth="1"/>
    <col min="4362" max="4362" width="8.28515625" style="16" bestFit="1" customWidth="1"/>
    <col min="4363" max="4363" width="7.7109375" style="16" bestFit="1" customWidth="1"/>
    <col min="4364" max="4608" width="14.5703125" style="16"/>
    <col min="4609" max="4609" width="11.42578125" style="16" bestFit="1" customWidth="1"/>
    <col min="4610" max="4610" width="9.85546875" style="16" bestFit="1" customWidth="1"/>
    <col min="4611" max="4611" width="11.42578125" style="16" bestFit="1" customWidth="1"/>
    <col min="4612" max="4614" width="0" style="16" hidden="1" customWidth="1"/>
    <col min="4615" max="4616" width="8.5703125" style="16" bestFit="1" customWidth="1"/>
    <col min="4617" max="4617" width="9.85546875" style="16" bestFit="1" customWidth="1"/>
    <col min="4618" max="4618" width="8.28515625" style="16" bestFit="1" customWidth="1"/>
    <col min="4619" max="4619" width="7.7109375" style="16" bestFit="1" customWidth="1"/>
    <col min="4620" max="4864" width="14.5703125" style="16"/>
    <col min="4865" max="4865" width="11.42578125" style="16" bestFit="1" customWidth="1"/>
    <col min="4866" max="4866" width="9.85546875" style="16" bestFit="1" customWidth="1"/>
    <col min="4867" max="4867" width="11.42578125" style="16" bestFit="1" customWidth="1"/>
    <col min="4868" max="4870" width="0" style="16" hidden="1" customWidth="1"/>
    <col min="4871" max="4872" width="8.5703125" style="16" bestFit="1" customWidth="1"/>
    <col min="4873" max="4873" width="9.85546875" style="16" bestFit="1" customWidth="1"/>
    <col min="4874" max="4874" width="8.28515625" style="16" bestFit="1" customWidth="1"/>
    <col min="4875" max="4875" width="7.7109375" style="16" bestFit="1" customWidth="1"/>
    <col min="4876" max="5120" width="14.5703125" style="16"/>
    <col min="5121" max="5121" width="11.42578125" style="16" bestFit="1" customWidth="1"/>
    <col min="5122" max="5122" width="9.85546875" style="16" bestFit="1" customWidth="1"/>
    <col min="5123" max="5123" width="11.42578125" style="16" bestFit="1" customWidth="1"/>
    <col min="5124" max="5126" width="0" style="16" hidden="1" customWidth="1"/>
    <col min="5127" max="5128" width="8.5703125" style="16" bestFit="1" customWidth="1"/>
    <col min="5129" max="5129" width="9.85546875" style="16" bestFit="1" customWidth="1"/>
    <col min="5130" max="5130" width="8.28515625" style="16" bestFit="1" customWidth="1"/>
    <col min="5131" max="5131" width="7.7109375" style="16" bestFit="1" customWidth="1"/>
    <col min="5132" max="5376" width="14.5703125" style="16"/>
    <col min="5377" max="5377" width="11.42578125" style="16" bestFit="1" customWidth="1"/>
    <col min="5378" max="5378" width="9.85546875" style="16" bestFit="1" customWidth="1"/>
    <col min="5379" max="5379" width="11.42578125" style="16" bestFit="1" customWidth="1"/>
    <col min="5380" max="5382" width="0" style="16" hidden="1" customWidth="1"/>
    <col min="5383" max="5384" width="8.5703125" style="16" bestFit="1" customWidth="1"/>
    <col min="5385" max="5385" width="9.85546875" style="16" bestFit="1" customWidth="1"/>
    <col min="5386" max="5386" width="8.28515625" style="16" bestFit="1" customWidth="1"/>
    <col min="5387" max="5387" width="7.7109375" style="16" bestFit="1" customWidth="1"/>
    <col min="5388" max="5632" width="14.5703125" style="16"/>
    <col min="5633" max="5633" width="11.42578125" style="16" bestFit="1" customWidth="1"/>
    <col min="5634" max="5634" width="9.85546875" style="16" bestFit="1" customWidth="1"/>
    <col min="5635" max="5635" width="11.42578125" style="16" bestFit="1" customWidth="1"/>
    <col min="5636" max="5638" width="0" style="16" hidden="1" customWidth="1"/>
    <col min="5639" max="5640" width="8.5703125" style="16" bestFit="1" customWidth="1"/>
    <col min="5641" max="5641" width="9.85546875" style="16" bestFit="1" customWidth="1"/>
    <col min="5642" max="5642" width="8.28515625" style="16" bestFit="1" customWidth="1"/>
    <col min="5643" max="5643" width="7.7109375" style="16" bestFit="1" customWidth="1"/>
    <col min="5644" max="5888" width="14.5703125" style="16"/>
    <col min="5889" max="5889" width="11.42578125" style="16" bestFit="1" customWidth="1"/>
    <col min="5890" max="5890" width="9.85546875" style="16" bestFit="1" customWidth="1"/>
    <col min="5891" max="5891" width="11.42578125" style="16" bestFit="1" customWidth="1"/>
    <col min="5892" max="5894" width="0" style="16" hidden="1" customWidth="1"/>
    <col min="5895" max="5896" width="8.5703125" style="16" bestFit="1" customWidth="1"/>
    <col min="5897" max="5897" width="9.85546875" style="16" bestFit="1" customWidth="1"/>
    <col min="5898" max="5898" width="8.28515625" style="16" bestFit="1" customWidth="1"/>
    <col min="5899" max="5899" width="7.7109375" style="16" bestFit="1" customWidth="1"/>
    <col min="5900" max="6144" width="14.5703125" style="16"/>
    <col min="6145" max="6145" width="11.42578125" style="16" bestFit="1" customWidth="1"/>
    <col min="6146" max="6146" width="9.85546875" style="16" bestFit="1" customWidth="1"/>
    <col min="6147" max="6147" width="11.42578125" style="16" bestFit="1" customWidth="1"/>
    <col min="6148" max="6150" width="0" style="16" hidden="1" customWidth="1"/>
    <col min="6151" max="6152" width="8.5703125" style="16" bestFit="1" customWidth="1"/>
    <col min="6153" max="6153" width="9.85546875" style="16" bestFit="1" customWidth="1"/>
    <col min="6154" max="6154" width="8.28515625" style="16" bestFit="1" customWidth="1"/>
    <col min="6155" max="6155" width="7.7109375" style="16" bestFit="1" customWidth="1"/>
    <col min="6156" max="6400" width="14.5703125" style="16"/>
    <col min="6401" max="6401" width="11.42578125" style="16" bestFit="1" customWidth="1"/>
    <col min="6402" max="6402" width="9.85546875" style="16" bestFit="1" customWidth="1"/>
    <col min="6403" max="6403" width="11.42578125" style="16" bestFit="1" customWidth="1"/>
    <col min="6404" max="6406" width="0" style="16" hidden="1" customWidth="1"/>
    <col min="6407" max="6408" width="8.5703125" style="16" bestFit="1" customWidth="1"/>
    <col min="6409" max="6409" width="9.85546875" style="16" bestFit="1" customWidth="1"/>
    <col min="6410" max="6410" width="8.28515625" style="16" bestFit="1" customWidth="1"/>
    <col min="6411" max="6411" width="7.7109375" style="16" bestFit="1" customWidth="1"/>
    <col min="6412" max="6656" width="14.5703125" style="16"/>
    <col min="6657" max="6657" width="11.42578125" style="16" bestFit="1" customWidth="1"/>
    <col min="6658" max="6658" width="9.85546875" style="16" bestFit="1" customWidth="1"/>
    <col min="6659" max="6659" width="11.42578125" style="16" bestFit="1" customWidth="1"/>
    <col min="6660" max="6662" width="0" style="16" hidden="1" customWidth="1"/>
    <col min="6663" max="6664" width="8.5703125" style="16" bestFit="1" customWidth="1"/>
    <col min="6665" max="6665" width="9.85546875" style="16" bestFit="1" customWidth="1"/>
    <col min="6666" max="6666" width="8.28515625" style="16" bestFit="1" customWidth="1"/>
    <col min="6667" max="6667" width="7.7109375" style="16" bestFit="1" customWidth="1"/>
    <col min="6668" max="6912" width="14.5703125" style="16"/>
    <col min="6913" max="6913" width="11.42578125" style="16" bestFit="1" customWidth="1"/>
    <col min="6914" max="6914" width="9.85546875" style="16" bestFit="1" customWidth="1"/>
    <col min="6915" max="6915" width="11.42578125" style="16" bestFit="1" customWidth="1"/>
    <col min="6916" max="6918" width="0" style="16" hidden="1" customWidth="1"/>
    <col min="6919" max="6920" width="8.5703125" style="16" bestFit="1" customWidth="1"/>
    <col min="6921" max="6921" width="9.85546875" style="16" bestFit="1" customWidth="1"/>
    <col min="6922" max="6922" width="8.28515625" style="16" bestFit="1" customWidth="1"/>
    <col min="6923" max="6923" width="7.7109375" style="16" bestFit="1" customWidth="1"/>
    <col min="6924" max="7168" width="14.5703125" style="16"/>
    <col min="7169" max="7169" width="11.42578125" style="16" bestFit="1" customWidth="1"/>
    <col min="7170" max="7170" width="9.85546875" style="16" bestFit="1" customWidth="1"/>
    <col min="7171" max="7171" width="11.42578125" style="16" bestFit="1" customWidth="1"/>
    <col min="7172" max="7174" width="0" style="16" hidden="1" customWidth="1"/>
    <col min="7175" max="7176" width="8.5703125" style="16" bestFit="1" customWidth="1"/>
    <col min="7177" max="7177" width="9.85546875" style="16" bestFit="1" customWidth="1"/>
    <col min="7178" max="7178" width="8.28515625" style="16" bestFit="1" customWidth="1"/>
    <col min="7179" max="7179" width="7.7109375" style="16" bestFit="1" customWidth="1"/>
    <col min="7180" max="7424" width="14.5703125" style="16"/>
    <col min="7425" max="7425" width="11.42578125" style="16" bestFit="1" customWidth="1"/>
    <col min="7426" max="7426" width="9.85546875" style="16" bestFit="1" customWidth="1"/>
    <col min="7427" max="7427" width="11.42578125" style="16" bestFit="1" customWidth="1"/>
    <col min="7428" max="7430" width="0" style="16" hidden="1" customWidth="1"/>
    <col min="7431" max="7432" width="8.5703125" style="16" bestFit="1" customWidth="1"/>
    <col min="7433" max="7433" width="9.85546875" style="16" bestFit="1" customWidth="1"/>
    <col min="7434" max="7434" width="8.28515625" style="16" bestFit="1" customWidth="1"/>
    <col min="7435" max="7435" width="7.7109375" style="16" bestFit="1" customWidth="1"/>
    <col min="7436" max="7680" width="14.5703125" style="16"/>
    <col min="7681" max="7681" width="11.42578125" style="16" bestFit="1" customWidth="1"/>
    <col min="7682" max="7682" width="9.85546875" style="16" bestFit="1" customWidth="1"/>
    <col min="7683" max="7683" width="11.42578125" style="16" bestFit="1" customWidth="1"/>
    <col min="7684" max="7686" width="0" style="16" hidden="1" customWidth="1"/>
    <col min="7687" max="7688" width="8.5703125" style="16" bestFit="1" customWidth="1"/>
    <col min="7689" max="7689" width="9.85546875" style="16" bestFit="1" customWidth="1"/>
    <col min="7690" max="7690" width="8.28515625" style="16" bestFit="1" customWidth="1"/>
    <col min="7691" max="7691" width="7.7109375" style="16" bestFit="1" customWidth="1"/>
    <col min="7692" max="7936" width="14.5703125" style="16"/>
    <col min="7937" max="7937" width="11.42578125" style="16" bestFit="1" customWidth="1"/>
    <col min="7938" max="7938" width="9.85546875" style="16" bestFit="1" customWidth="1"/>
    <col min="7939" max="7939" width="11.42578125" style="16" bestFit="1" customWidth="1"/>
    <col min="7940" max="7942" width="0" style="16" hidden="1" customWidth="1"/>
    <col min="7943" max="7944" width="8.5703125" style="16" bestFit="1" customWidth="1"/>
    <col min="7945" max="7945" width="9.85546875" style="16" bestFit="1" customWidth="1"/>
    <col min="7946" max="7946" width="8.28515625" style="16" bestFit="1" customWidth="1"/>
    <col min="7947" max="7947" width="7.7109375" style="16" bestFit="1" customWidth="1"/>
    <col min="7948" max="8192" width="14.5703125" style="16"/>
    <col min="8193" max="8193" width="11.42578125" style="16" bestFit="1" customWidth="1"/>
    <col min="8194" max="8194" width="9.85546875" style="16" bestFit="1" customWidth="1"/>
    <col min="8195" max="8195" width="11.42578125" style="16" bestFit="1" customWidth="1"/>
    <col min="8196" max="8198" width="0" style="16" hidden="1" customWidth="1"/>
    <col min="8199" max="8200" width="8.5703125" style="16" bestFit="1" customWidth="1"/>
    <col min="8201" max="8201" width="9.85546875" style="16" bestFit="1" customWidth="1"/>
    <col min="8202" max="8202" width="8.28515625" style="16" bestFit="1" customWidth="1"/>
    <col min="8203" max="8203" width="7.7109375" style="16" bestFit="1" customWidth="1"/>
    <col min="8204" max="8448" width="14.5703125" style="16"/>
    <col min="8449" max="8449" width="11.42578125" style="16" bestFit="1" customWidth="1"/>
    <col min="8450" max="8450" width="9.85546875" style="16" bestFit="1" customWidth="1"/>
    <col min="8451" max="8451" width="11.42578125" style="16" bestFit="1" customWidth="1"/>
    <col min="8452" max="8454" width="0" style="16" hidden="1" customWidth="1"/>
    <col min="8455" max="8456" width="8.5703125" style="16" bestFit="1" customWidth="1"/>
    <col min="8457" max="8457" width="9.85546875" style="16" bestFit="1" customWidth="1"/>
    <col min="8458" max="8458" width="8.28515625" style="16" bestFit="1" customWidth="1"/>
    <col min="8459" max="8459" width="7.7109375" style="16" bestFit="1" customWidth="1"/>
    <col min="8460" max="8704" width="14.5703125" style="16"/>
    <col min="8705" max="8705" width="11.42578125" style="16" bestFit="1" customWidth="1"/>
    <col min="8706" max="8706" width="9.85546875" style="16" bestFit="1" customWidth="1"/>
    <col min="8707" max="8707" width="11.42578125" style="16" bestFit="1" customWidth="1"/>
    <col min="8708" max="8710" width="0" style="16" hidden="1" customWidth="1"/>
    <col min="8711" max="8712" width="8.5703125" style="16" bestFit="1" customWidth="1"/>
    <col min="8713" max="8713" width="9.85546875" style="16" bestFit="1" customWidth="1"/>
    <col min="8714" max="8714" width="8.28515625" style="16" bestFit="1" customWidth="1"/>
    <col min="8715" max="8715" width="7.7109375" style="16" bestFit="1" customWidth="1"/>
    <col min="8716" max="8960" width="14.5703125" style="16"/>
    <col min="8961" max="8961" width="11.42578125" style="16" bestFit="1" customWidth="1"/>
    <col min="8962" max="8962" width="9.85546875" style="16" bestFit="1" customWidth="1"/>
    <col min="8963" max="8963" width="11.42578125" style="16" bestFit="1" customWidth="1"/>
    <col min="8964" max="8966" width="0" style="16" hidden="1" customWidth="1"/>
    <col min="8967" max="8968" width="8.5703125" style="16" bestFit="1" customWidth="1"/>
    <col min="8969" max="8969" width="9.85546875" style="16" bestFit="1" customWidth="1"/>
    <col min="8970" max="8970" width="8.28515625" style="16" bestFit="1" customWidth="1"/>
    <col min="8971" max="8971" width="7.7109375" style="16" bestFit="1" customWidth="1"/>
    <col min="8972" max="9216" width="14.5703125" style="16"/>
    <col min="9217" max="9217" width="11.42578125" style="16" bestFit="1" customWidth="1"/>
    <col min="9218" max="9218" width="9.85546875" style="16" bestFit="1" customWidth="1"/>
    <col min="9219" max="9219" width="11.42578125" style="16" bestFit="1" customWidth="1"/>
    <col min="9220" max="9222" width="0" style="16" hidden="1" customWidth="1"/>
    <col min="9223" max="9224" width="8.5703125" style="16" bestFit="1" customWidth="1"/>
    <col min="9225" max="9225" width="9.85546875" style="16" bestFit="1" customWidth="1"/>
    <col min="9226" max="9226" width="8.28515625" style="16" bestFit="1" customWidth="1"/>
    <col min="9227" max="9227" width="7.7109375" style="16" bestFit="1" customWidth="1"/>
    <col min="9228" max="9472" width="14.5703125" style="16"/>
    <col min="9473" max="9473" width="11.42578125" style="16" bestFit="1" customWidth="1"/>
    <col min="9474" max="9474" width="9.85546875" style="16" bestFit="1" customWidth="1"/>
    <col min="9475" max="9475" width="11.42578125" style="16" bestFit="1" customWidth="1"/>
    <col min="9476" max="9478" width="0" style="16" hidden="1" customWidth="1"/>
    <col min="9479" max="9480" width="8.5703125" style="16" bestFit="1" customWidth="1"/>
    <col min="9481" max="9481" width="9.85546875" style="16" bestFit="1" customWidth="1"/>
    <col min="9482" max="9482" width="8.28515625" style="16" bestFit="1" customWidth="1"/>
    <col min="9483" max="9483" width="7.7109375" style="16" bestFit="1" customWidth="1"/>
    <col min="9484" max="9728" width="14.5703125" style="16"/>
    <col min="9729" max="9729" width="11.42578125" style="16" bestFit="1" customWidth="1"/>
    <col min="9730" max="9730" width="9.85546875" style="16" bestFit="1" customWidth="1"/>
    <col min="9731" max="9731" width="11.42578125" style="16" bestFit="1" customWidth="1"/>
    <col min="9732" max="9734" width="0" style="16" hidden="1" customWidth="1"/>
    <col min="9735" max="9736" width="8.5703125" style="16" bestFit="1" customWidth="1"/>
    <col min="9737" max="9737" width="9.85546875" style="16" bestFit="1" customWidth="1"/>
    <col min="9738" max="9738" width="8.28515625" style="16" bestFit="1" customWidth="1"/>
    <col min="9739" max="9739" width="7.7109375" style="16" bestFit="1" customWidth="1"/>
    <col min="9740" max="9984" width="14.5703125" style="16"/>
    <col min="9985" max="9985" width="11.42578125" style="16" bestFit="1" customWidth="1"/>
    <col min="9986" max="9986" width="9.85546875" style="16" bestFit="1" customWidth="1"/>
    <col min="9987" max="9987" width="11.42578125" style="16" bestFit="1" customWidth="1"/>
    <col min="9988" max="9990" width="0" style="16" hidden="1" customWidth="1"/>
    <col min="9991" max="9992" width="8.5703125" style="16" bestFit="1" customWidth="1"/>
    <col min="9993" max="9993" width="9.85546875" style="16" bestFit="1" customWidth="1"/>
    <col min="9994" max="9994" width="8.28515625" style="16" bestFit="1" customWidth="1"/>
    <col min="9995" max="9995" width="7.7109375" style="16" bestFit="1" customWidth="1"/>
    <col min="9996" max="10240" width="14.5703125" style="16"/>
    <col min="10241" max="10241" width="11.42578125" style="16" bestFit="1" customWidth="1"/>
    <col min="10242" max="10242" width="9.85546875" style="16" bestFit="1" customWidth="1"/>
    <col min="10243" max="10243" width="11.42578125" style="16" bestFit="1" customWidth="1"/>
    <col min="10244" max="10246" width="0" style="16" hidden="1" customWidth="1"/>
    <col min="10247" max="10248" width="8.5703125" style="16" bestFit="1" customWidth="1"/>
    <col min="10249" max="10249" width="9.85546875" style="16" bestFit="1" customWidth="1"/>
    <col min="10250" max="10250" width="8.28515625" style="16" bestFit="1" customWidth="1"/>
    <col min="10251" max="10251" width="7.7109375" style="16" bestFit="1" customWidth="1"/>
    <col min="10252" max="10496" width="14.5703125" style="16"/>
    <col min="10497" max="10497" width="11.42578125" style="16" bestFit="1" customWidth="1"/>
    <col min="10498" max="10498" width="9.85546875" style="16" bestFit="1" customWidth="1"/>
    <col min="10499" max="10499" width="11.42578125" style="16" bestFit="1" customWidth="1"/>
    <col min="10500" max="10502" width="0" style="16" hidden="1" customWidth="1"/>
    <col min="10503" max="10504" width="8.5703125" style="16" bestFit="1" customWidth="1"/>
    <col min="10505" max="10505" width="9.85546875" style="16" bestFit="1" customWidth="1"/>
    <col min="10506" max="10506" width="8.28515625" style="16" bestFit="1" customWidth="1"/>
    <col min="10507" max="10507" width="7.7109375" style="16" bestFit="1" customWidth="1"/>
    <col min="10508" max="10752" width="14.5703125" style="16"/>
    <col min="10753" max="10753" width="11.42578125" style="16" bestFit="1" customWidth="1"/>
    <col min="10754" max="10754" width="9.85546875" style="16" bestFit="1" customWidth="1"/>
    <col min="10755" max="10755" width="11.42578125" style="16" bestFit="1" customWidth="1"/>
    <col min="10756" max="10758" width="0" style="16" hidden="1" customWidth="1"/>
    <col min="10759" max="10760" width="8.5703125" style="16" bestFit="1" customWidth="1"/>
    <col min="10761" max="10761" width="9.85546875" style="16" bestFit="1" customWidth="1"/>
    <col min="10762" max="10762" width="8.28515625" style="16" bestFit="1" customWidth="1"/>
    <col min="10763" max="10763" width="7.7109375" style="16" bestFit="1" customWidth="1"/>
    <col min="10764" max="11008" width="14.5703125" style="16"/>
    <col min="11009" max="11009" width="11.42578125" style="16" bestFit="1" customWidth="1"/>
    <col min="11010" max="11010" width="9.85546875" style="16" bestFit="1" customWidth="1"/>
    <col min="11011" max="11011" width="11.42578125" style="16" bestFit="1" customWidth="1"/>
    <col min="11012" max="11014" width="0" style="16" hidden="1" customWidth="1"/>
    <col min="11015" max="11016" width="8.5703125" style="16" bestFit="1" customWidth="1"/>
    <col min="11017" max="11017" width="9.85546875" style="16" bestFit="1" customWidth="1"/>
    <col min="11018" max="11018" width="8.28515625" style="16" bestFit="1" customWidth="1"/>
    <col min="11019" max="11019" width="7.7109375" style="16" bestFit="1" customWidth="1"/>
    <col min="11020" max="11264" width="14.5703125" style="16"/>
    <col min="11265" max="11265" width="11.42578125" style="16" bestFit="1" customWidth="1"/>
    <col min="11266" max="11266" width="9.85546875" style="16" bestFit="1" customWidth="1"/>
    <col min="11267" max="11267" width="11.42578125" style="16" bestFit="1" customWidth="1"/>
    <col min="11268" max="11270" width="0" style="16" hidden="1" customWidth="1"/>
    <col min="11271" max="11272" width="8.5703125" style="16" bestFit="1" customWidth="1"/>
    <col min="11273" max="11273" width="9.85546875" style="16" bestFit="1" customWidth="1"/>
    <col min="11274" max="11274" width="8.28515625" style="16" bestFit="1" customWidth="1"/>
    <col min="11275" max="11275" width="7.7109375" style="16" bestFit="1" customWidth="1"/>
    <col min="11276" max="11520" width="14.5703125" style="16"/>
    <col min="11521" max="11521" width="11.42578125" style="16" bestFit="1" customWidth="1"/>
    <col min="11522" max="11522" width="9.85546875" style="16" bestFit="1" customWidth="1"/>
    <col min="11523" max="11523" width="11.42578125" style="16" bestFit="1" customWidth="1"/>
    <col min="11524" max="11526" width="0" style="16" hidden="1" customWidth="1"/>
    <col min="11527" max="11528" width="8.5703125" style="16" bestFit="1" customWidth="1"/>
    <col min="11529" max="11529" width="9.85546875" style="16" bestFit="1" customWidth="1"/>
    <col min="11530" max="11530" width="8.28515625" style="16" bestFit="1" customWidth="1"/>
    <col min="11531" max="11531" width="7.7109375" style="16" bestFit="1" customWidth="1"/>
    <col min="11532" max="11776" width="14.5703125" style="16"/>
    <col min="11777" max="11777" width="11.42578125" style="16" bestFit="1" customWidth="1"/>
    <col min="11778" max="11778" width="9.85546875" style="16" bestFit="1" customWidth="1"/>
    <col min="11779" max="11779" width="11.42578125" style="16" bestFit="1" customWidth="1"/>
    <col min="11780" max="11782" width="0" style="16" hidden="1" customWidth="1"/>
    <col min="11783" max="11784" width="8.5703125" style="16" bestFit="1" customWidth="1"/>
    <col min="11785" max="11785" width="9.85546875" style="16" bestFit="1" customWidth="1"/>
    <col min="11786" max="11786" width="8.28515625" style="16" bestFit="1" customWidth="1"/>
    <col min="11787" max="11787" width="7.7109375" style="16" bestFit="1" customWidth="1"/>
    <col min="11788" max="12032" width="14.5703125" style="16"/>
    <col min="12033" max="12033" width="11.42578125" style="16" bestFit="1" customWidth="1"/>
    <col min="12034" max="12034" width="9.85546875" style="16" bestFit="1" customWidth="1"/>
    <col min="12035" max="12035" width="11.42578125" style="16" bestFit="1" customWidth="1"/>
    <col min="12036" max="12038" width="0" style="16" hidden="1" customWidth="1"/>
    <col min="12039" max="12040" width="8.5703125" style="16" bestFit="1" customWidth="1"/>
    <col min="12041" max="12041" width="9.85546875" style="16" bestFit="1" customWidth="1"/>
    <col min="12042" max="12042" width="8.28515625" style="16" bestFit="1" customWidth="1"/>
    <col min="12043" max="12043" width="7.7109375" style="16" bestFit="1" customWidth="1"/>
    <col min="12044" max="12288" width="14.5703125" style="16"/>
    <col min="12289" max="12289" width="11.42578125" style="16" bestFit="1" customWidth="1"/>
    <col min="12290" max="12290" width="9.85546875" style="16" bestFit="1" customWidth="1"/>
    <col min="12291" max="12291" width="11.42578125" style="16" bestFit="1" customWidth="1"/>
    <col min="12292" max="12294" width="0" style="16" hidden="1" customWidth="1"/>
    <col min="12295" max="12296" width="8.5703125" style="16" bestFit="1" customWidth="1"/>
    <col min="12297" max="12297" width="9.85546875" style="16" bestFit="1" customWidth="1"/>
    <col min="12298" max="12298" width="8.28515625" style="16" bestFit="1" customWidth="1"/>
    <col min="12299" max="12299" width="7.7109375" style="16" bestFit="1" customWidth="1"/>
    <col min="12300" max="12544" width="14.5703125" style="16"/>
    <col min="12545" max="12545" width="11.42578125" style="16" bestFit="1" customWidth="1"/>
    <col min="12546" max="12546" width="9.85546875" style="16" bestFit="1" customWidth="1"/>
    <col min="12547" max="12547" width="11.42578125" style="16" bestFit="1" customWidth="1"/>
    <col min="12548" max="12550" width="0" style="16" hidden="1" customWidth="1"/>
    <col min="12551" max="12552" width="8.5703125" style="16" bestFit="1" customWidth="1"/>
    <col min="12553" max="12553" width="9.85546875" style="16" bestFit="1" customWidth="1"/>
    <col min="12554" max="12554" width="8.28515625" style="16" bestFit="1" customWidth="1"/>
    <col min="12555" max="12555" width="7.7109375" style="16" bestFit="1" customWidth="1"/>
    <col min="12556" max="12800" width="14.5703125" style="16"/>
    <col min="12801" max="12801" width="11.42578125" style="16" bestFit="1" customWidth="1"/>
    <col min="12802" max="12802" width="9.85546875" style="16" bestFit="1" customWidth="1"/>
    <col min="12803" max="12803" width="11.42578125" style="16" bestFit="1" customWidth="1"/>
    <col min="12804" max="12806" width="0" style="16" hidden="1" customWidth="1"/>
    <col min="12807" max="12808" width="8.5703125" style="16" bestFit="1" customWidth="1"/>
    <col min="12809" max="12809" width="9.85546875" style="16" bestFit="1" customWidth="1"/>
    <col min="12810" max="12810" width="8.28515625" style="16" bestFit="1" customWidth="1"/>
    <col min="12811" max="12811" width="7.7109375" style="16" bestFit="1" customWidth="1"/>
    <col min="12812" max="13056" width="14.5703125" style="16"/>
    <col min="13057" max="13057" width="11.42578125" style="16" bestFit="1" customWidth="1"/>
    <col min="13058" max="13058" width="9.85546875" style="16" bestFit="1" customWidth="1"/>
    <col min="13059" max="13059" width="11.42578125" style="16" bestFit="1" customWidth="1"/>
    <col min="13060" max="13062" width="0" style="16" hidden="1" customWidth="1"/>
    <col min="13063" max="13064" width="8.5703125" style="16" bestFit="1" customWidth="1"/>
    <col min="13065" max="13065" width="9.85546875" style="16" bestFit="1" customWidth="1"/>
    <col min="13066" max="13066" width="8.28515625" style="16" bestFit="1" customWidth="1"/>
    <col min="13067" max="13067" width="7.7109375" style="16" bestFit="1" customWidth="1"/>
    <col min="13068" max="13312" width="14.5703125" style="16"/>
    <col min="13313" max="13313" width="11.42578125" style="16" bestFit="1" customWidth="1"/>
    <col min="13314" max="13314" width="9.85546875" style="16" bestFit="1" customWidth="1"/>
    <col min="13315" max="13315" width="11.42578125" style="16" bestFit="1" customWidth="1"/>
    <col min="13316" max="13318" width="0" style="16" hidden="1" customWidth="1"/>
    <col min="13319" max="13320" width="8.5703125" style="16" bestFit="1" customWidth="1"/>
    <col min="13321" max="13321" width="9.85546875" style="16" bestFit="1" customWidth="1"/>
    <col min="13322" max="13322" width="8.28515625" style="16" bestFit="1" customWidth="1"/>
    <col min="13323" max="13323" width="7.7109375" style="16" bestFit="1" customWidth="1"/>
    <col min="13324" max="13568" width="14.5703125" style="16"/>
    <col min="13569" max="13569" width="11.42578125" style="16" bestFit="1" customWidth="1"/>
    <col min="13570" max="13570" width="9.85546875" style="16" bestFit="1" customWidth="1"/>
    <col min="13571" max="13571" width="11.42578125" style="16" bestFit="1" customWidth="1"/>
    <col min="13572" max="13574" width="0" style="16" hidden="1" customWidth="1"/>
    <col min="13575" max="13576" width="8.5703125" style="16" bestFit="1" customWidth="1"/>
    <col min="13577" max="13577" width="9.85546875" style="16" bestFit="1" customWidth="1"/>
    <col min="13578" max="13578" width="8.28515625" style="16" bestFit="1" customWidth="1"/>
    <col min="13579" max="13579" width="7.7109375" style="16" bestFit="1" customWidth="1"/>
    <col min="13580" max="13824" width="14.5703125" style="16"/>
    <col min="13825" max="13825" width="11.42578125" style="16" bestFit="1" customWidth="1"/>
    <col min="13826" max="13826" width="9.85546875" style="16" bestFit="1" customWidth="1"/>
    <col min="13827" max="13827" width="11.42578125" style="16" bestFit="1" customWidth="1"/>
    <col min="13828" max="13830" width="0" style="16" hidden="1" customWidth="1"/>
    <col min="13831" max="13832" width="8.5703125" style="16" bestFit="1" customWidth="1"/>
    <col min="13833" max="13833" width="9.85546875" style="16" bestFit="1" customWidth="1"/>
    <col min="13834" max="13834" width="8.28515625" style="16" bestFit="1" customWidth="1"/>
    <col min="13835" max="13835" width="7.7109375" style="16" bestFit="1" customWidth="1"/>
    <col min="13836" max="14080" width="14.5703125" style="16"/>
    <col min="14081" max="14081" width="11.42578125" style="16" bestFit="1" customWidth="1"/>
    <col min="14082" max="14082" width="9.85546875" style="16" bestFit="1" customWidth="1"/>
    <col min="14083" max="14083" width="11.42578125" style="16" bestFit="1" customWidth="1"/>
    <col min="14084" max="14086" width="0" style="16" hidden="1" customWidth="1"/>
    <col min="14087" max="14088" width="8.5703125" style="16" bestFit="1" customWidth="1"/>
    <col min="14089" max="14089" width="9.85546875" style="16" bestFit="1" customWidth="1"/>
    <col min="14090" max="14090" width="8.28515625" style="16" bestFit="1" customWidth="1"/>
    <col min="14091" max="14091" width="7.7109375" style="16" bestFit="1" customWidth="1"/>
    <col min="14092" max="14336" width="14.5703125" style="16"/>
    <col min="14337" max="14337" width="11.42578125" style="16" bestFit="1" customWidth="1"/>
    <col min="14338" max="14338" width="9.85546875" style="16" bestFit="1" customWidth="1"/>
    <col min="14339" max="14339" width="11.42578125" style="16" bestFit="1" customWidth="1"/>
    <col min="14340" max="14342" width="0" style="16" hidden="1" customWidth="1"/>
    <col min="14343" max="14344" width="8.5703125" style="16" bestFit="1" customWidth="1"/>
    <col min="14345" max="14345" width="9.85546875" style="16" bestFit="1" customWidth="1"/>
    <col min="14346" max="14346" width="8.28515625" style="16" bestFit="1" customWidth="1"/>
    <col min="14347" max="14347" width="7.7109375" style="16" bestFit="1" customWidth="1"/>
    <col min="14348" max="14592" width="14.5703125" style="16"/>
    <col min="14593" max="14593" width="11.42578125" style="16" bestFit="1" customWidth="1"/>
    <col min="14594" max="14594" width="9.85546875" style="16" bestFit="1" customWidth="1"/>
    <col min="14595" max="14595" width="11.42578125" style="16" bestFit="1" customWidth="1"/>
    <col min="14596" max="14598" width="0" style="16" hidden="1" customWidth="1"/>
    <col min="14599" max="14600" width="8.5703125" style="16" bestFit="1" customWidth="1"/>
    <col min="14601" max="14601" width="9.85546875" style="16" bestFit="1" customWidth="1"/>
    <col min="14602" max="14602" width="8.28515625" style="16" bestFit="1" customWidth="1"/>
    <col min="14603" max="14603" width="7.7109375" style="16" bestFit="1" customWidth="1"/>
    <col min="14604" max="14848" width="14.5703125" style="16"/>
    <col min="14849" max="14849" width="11.42578125" style="16" bestFit="1" customWidth="1"/>
    <col min="14850" max="14850" width="9.85546875" style="16" bestFit="1" customWidth="1"/>
    <col min="14851" max="14851" width="11.42578125" style="16" bestFit="1" customWidth="1"/>
    <col min="14852" max="14854" width="0" style="16" hidden="1" customWidth="1"/>
    <col min="14855" max="14856" width="8.5703125" style="16" bestFit="1" customWidth="1"/>
    <col min="14857" max="14857" width="9.85546875" style="16" bestFit="1" customWidth="1"/>
    <col min="14858" max="14858" width="8.28515625" style="16" bestFit="1" customWidth="1"/>
    <col min="14859" max="14859" width="7.7109375" style="16" bestFit="1" customWidth="1"/>
    <col min="14860" max="15104" width="14.5703125" style="16"/>
    <col min="15105" max="15105" width="11.42578125" style="16" bestFit="1" customWidth="1"/>
    <col min="15106" max="15106" width="9.85546875" style="16" bestFit="1" customWidth="1"/>
    <col min="15107" max="15107" width="11.42578125" style="16" bestFit="1" customWidth="1"/>
    <col min="15108" max="15110" width="0" style="16" hidden="1" customWidth="1"/>
    <col min="15111" max="15112" width="8.5703125" style="16" bestFit="1" customWidth="1"/>
    <col min="15113" max="15113" width="9.85546875" style="16" bestFit="1" customWidth="1"/>
    <col min="15114" max="15114" width="8.28515625" style="16" bestFit="1" customWidth="1"/>
    <col min="15115" max="15115" width="7.7109375" style="16" bestFit="1" customWidth="1"/>
    <col min="15116" max="15360" width="14.5703125" style="16"/>
    <col min="15361" max="15361" width="11.42578125" style="16" bestFit="1" customWidth="1"/>
    <col min="15362" max="15362" width="9.85546875" style="16" bestFit="1" customWidth="1"/>
    <col min="15363" max="15363" width="11.42578125" style="16" bestFit="1" customWidth="1"/>
    <col min="15364" max="15366" width="0" style="16" hidden="1" customWidth="1"/>
    <col min="15367" max="15368" width="8.5703125" style="16" bestFit="1" customWidth="1"/>
    <col min="15369" max="15369" width="9.85546875" style="16" bestFit="1" customWidth="1"/>
    <col min="15370" max="15370" width="8.28515625" style="16" bestFit="1" customWidth="1"/>
    <col min="15371" max="15371" width="7.7109375" style="16" bestFit="1" customWidth="1"/>
    <col min="15372" max="15616" width="14.5703125" style="16"/>
    <col min="15617" max="15617" width="11.42578125" style="16" bestFit="1" customWidth="1"/>
    <col min="15618" max="15618" width="9.85546875" style="16" bestFit="1" customWidth="1"/>
    <col min="15619" max="15619" width="11.42578125" style="16" bestFit="1" customWidth="1"/>
    <col min="15620" max="15622" width="0" style="16" hidden="1" customWidth="1"/>
    <col min="15623" max="15624" width="8.5703125" style="16" bestFit="1" customWidth="1"/>
    <col min="15625" max="15625" width="9.85546875" style="16" bestFit="1" customWidth="1"/>
    <col min="15626" max="15626" width="8.28515625" style="16" bestFit="1" customWidth="1"/>
    <col min="15627" max="15627" width="7.7109375" style="16" bestFit="1" customWidth="1"/>
    <col min="15628" max="15872" width="14.5703125" style="16"/>
    <col min="15873" max="15873" width="11.42578125" style="16" bestFit="1" customWidth="1"/>
    <col min="15874" max="15874" width="9.85546875" style="16" bestFit="1" customWidth="1"/>
    <col min="15875" max="15875" width="11.42578125" style="16" bestFit="1" customWidth="1"/>
    <col min="15876" max="15878" width="0" style="16" hidden="1" customWidth="1"/>
    <col min="15879" max="15880" width="8.5703125" style="16" bestFit="1" customWidth="1"/>
    <col min="15881" max="15881" width="9.85546875" style="16" bestFit="1" customWidth="1"/>
    <col min="15882" max="15882" width="8.28515625" style="16" bestFit="1" customWidth="1"/>
    <col min="15883" max="15883" width="7.7109375" style="16" bestFit="1" customWidth="1"/>
    <col min="15884" max="16128" width="14.5703125" style="16"/>
    <col min="16129" max="16129" width="11.42578125" style="16" bestFit="1" customWidth="1"/>
    <col min="16130" max="16130" width="9.85546875" style="16" bestFit="1" customWidth="1"/>
    <col min="16131" max="16131" width="11.42578125" style="16" bestFit="1" customWidth="1"/>
    <col min="16132" max="16134" width="0" style="16" hidden="1" customWidth="1"/>
    <col min="16135" max="16136" width="8.5703125" style="16" bestFit="1" customWidth="1"/>
    <col min="16137" max="16137" width="9.85546875" style="16" bestFit="1" customWidth="1"/>
    <col min="16138" max="16138" width="8.28515625" style="16" bestFit="1" customWidth="1"/>
    <col min="16139" max="16139" width="7.7109375" style="16" bestFit="1" customWidth="1"/>
    <col min="16140" max="16384" width="14.5703125" style="16"/>
  </cols>
  <sheetData>
    <row r="1" spans="1:11" s="2" customFormat="1" ht="19.149999999999999" customHeight="1">
      <c r="A1" s="1">
        <v>41609</v>
      </c>
      <c r="C1" s="3"/>
      <c r="D1" s="4" t="s">
        <v>0</v>
      </c>
      <c r="E1" s="5" t="s">
        <v>1</v>
      </c>
      <c r="F1" s="6" t="s">
        <v>2</v>
      </c>
      <c r="G1" s="6" t="s">
        <v>3</v>
      </c>
      <c r="H1" s="2" t="s">
        <v>1</v>
      </c>
      <c r="I1" s="7" t="s">
        <v>4</v>
      </c>
      <c r="J1" s="2" t="s">
        <v>5</v>
      </c>
      <c r="K1" s="8" t="s">
        <v>6</v>
      </c>
    </row>
    <row r="2" spans="1:11" s="2" customFormat="1" ht="19.149999999999999" customHeight="1">
      <c r="A2" s="7"/>
      <c r="B2" s="1"/>
      <c r="C2" s="3"/>
      <c r="D2" s="4"/>
      <c r="E2" s="5"/>
      <c r="F2" s="6"/>
      <c r="G2" s="6"/>
      <c r="I2" s="7"/>
      <c r="J2" s="2" t="s">
        <v>7</v>
      </c>
      <c r="K2" s="8"/>
    </row>
    <row r="3" spans="1:11" ht="19.149999999999999" customHeight="1">
      <c r="A3" s="9">
        <v>1385234</v>
      </c>
      <c r="B3" s="10" t="s">
        <v>8</v>
      </c>
      <c r="C3" s="10" t="s">
        <v>9</v>
      </c>
      <c r="D3" s="11">
        <v>5975.82</v>
      </c>
      <c r="E3" s="12">
        <f>D3/12</f>
        <v>497.98499999999996</v>
      </c>
      <c r="F3" s="13"/>
      <c r="H3" s="14">
        <v>464.67</v>
      </c>
      <c r="I3" s="3">
        <v>41609</v>
      </c>
      <c r="J3" s="19">
        <v>41670</v>
      </c>
      <c r="K3" s="15">
        <v>1380.42</v>
      </c>
    </row>
    <row r="4" spans="1:11" ht="19.149999999999999" customHeight="1">
      <c r="A4" s="9">
        <v>1386866</v>
      </c>
      <c r="B4" s="16" t="s">
        <v>10</v>
      </c>
      <c r="C4" s="16" t="s">
        <v>11</v>
      </c>
      <c r="D4" s="17">
        <v>5694</v>
      </c>
      <c r="E4" s="12">
        <f t="shared" ref="E4:E33" si="0">D4/12</f>
        <v>474.5</v>
      </c>
      <c r="F4" s="13">
        <v>60</v>
      </c>
      <c r="G4" s="13">
        <v>864.95</v>
      </c>
      <c r="H4" s="14">
        <v>444.92</v>
      </c>
      <c r="I4" s="3">
        <v>41609</v>
      </c>
      <c r="J4" s="19">
        <v>41670</v>
      </c>
      <c r="K4" s="15">
        <v>1380.42</v>
      </c>
    </row>
    <row r="5" spans="1:11" ht="19.149999999999999" customHeight="1">
      <c r="A5" s="9">
        <v>1391394</v>
      </c>
      <c r="B5" s="16" t="s">
        <v>12</v>
      </c>
      <c r="C5" s="16" t="s">
        <v>11</v>
      </c>
      <c r="D5" s="17"/>
      <c r="E5" s="12"/>
      <c r="F5" s="13"/>
      <c r="G5" s="13">
        <v>1540.76</v>
      </c>
      <c r="H5" s="14">
        <v>516.75</v>
      </c>
      <c r="I5" s="3">
        <v>41609</v>
      </c>
      <c r="J5" s="19">
        <v>41670</v>
      </c>
      <c r="K5" s="15">
        <v>1380.42</v>
      </c>
    </row>
    <row r="6" spans="1:11" ht="19.149999999999999" customHeight="1">
      <c r="A6" s="9">
        <v>1387656</v>
      </c>
      <c r="B6" s="10" t="s">
        <v>13</v>
      </c>
      <c r="C6" s="10" t="s">
        <v>14</v>
      </c>
      <c r="D6" s="11">
        <v>6334.5</v>
      </c>
      <c r="E6" s="12">
        <f t="shared" si="0"/>
        <v>527.875</v>
      </c>
      <c r="F6" s="13"/>
      <c r="H6" s="14">
        <v>489.81</v>
      </c>
      <c r="I6" s="3">
        <v>41609</v>
      </c>
      <c r="J6" s="19">
        <v>41670</v>
      </c>
      <c r="K6" s="15">
        <v>1380.42</v>
      </c>
    </row>
    <row r="7" spans="1:11" ht="19.149999999999999" customHeight="1">
      <c r="A7" s="9">
        <v>1391419</v>
      </c>
      <c r="B7" s="10" t="s">
        <v>15</v>
      </c>
      <c r="C7" s="10" t="s">
        <v>16</v>
      </c>
      <c r="D7" s="11"/>
      <c r="E7" s="12"/>
      <c r="F7" s="13"/>
      <c r="H7" s="14">
        <v>857.94</v>
      </c>
      <c r="I7" s="3">
        <v>41609</v>
      </c>
      <c r="J7" s="19">
        <v>41670</v>
      </c>
      <c r="K7" s="15">
        <v>1380.42</v>
      </c>
    </row>
    <row r="8" spans="1:11" ht="19.149999999999999" customHeight="1">
      <c r="A8" s="9">
        <v>1385359</v>
      </c>
      <c r="B8" s="10" t="s">
        <v>17</v>
      </c>
      <c r="C8" s="10" t="s">
        <v>18</v>
      </c>
      <c r="D8" s="11">
        <v>10561.8</v>
      </c>
      <c r="E8" s="12">
        <f t="shared" si="0"/>
        <v>880.15</v>
      </c>
      <c r="F8" s="13">
        <v>60</v>
      </c>
      <c r="G8" s="13">
        <v>1218.26</v>
      </c>
      <c r="H8" s="14">
        <v>786.11</v>
      </c>
      <c r="I8" s="3">
        <v>41609</v>
      </c>
      <c r="J8" s="19">
        <v>41670</v>
      </c>
      <c r="K8" s="15">
        <v>1380.42</v>
      </c>
    </row>
    <row r="9" spans="1:11" ht="19.149999999999999" customHeight="1">
      <c r="A9" s="9">
        <v>1385386</v>
      </c>
      <c r="B9" s="10" t="s">
        <v>19</v>
      </c>
      <c r="C9" s="10" t="s">
        <v>20</v>
      </c>
      <c r="D9" s="11">
        <v>8768.4</v>
      </c>
      <c r="E9" s="12">
        <f t="shared" si="0"/>
        <v>730.69999999999993</v>
      </c>
      <c r="F9" s="13">
        <v>60</v>
      </c>
      <c r="H9" s="14">
        <v>660.41</v>
      </c>
      <c r="I9" s="3">
        <v>41609</v>
      </c>
      <c r="J9" s="19">
        <v>41670</v>
      </c>
      <c r="K9" s="15">
        <v>1380.42</v>
      </c>
    </row>
    <row r="10" spans="1:11" ht="19.149999999999999" customHeight="1">
      <c r="A10" s="9">
        <v>1391358</v>
      </c>
      <c r="B10" s="10" t="s">
        <v>21</v>
      </c>
      <c r="C10" s="10" t="s">
        <v>22</v>
      </c>
      <c r="D10" s="11"/>
      <c r="E10" s="12"/>
      <c r="F10" s="13"/>
      <c r="H10" s="14">
        <v>444.92</v>
      </c>
      <c r="I10" s="3">
        <v>41609</v>
      </c>
      <c r="J10" s="19">
        <v>41670</v>
      </c>
      <c r="K10" s="15">
        <v>1380.42</v>
      </c>
    </row>
    <row r="11" spans="1:11" ht="19.149999999999999" customHeight="1">
      <c r="A11" s="9">
        <v>1391400</v>
      </c>
      <c r="B11" s="10" t="s">
        <v>23</v>
      </c>
      <c r="C11" s="10" t="s">
        <v>24</v>
      </c>
      <c r="D11" s="11"/>
      <c r="E11" s="12"/>
      <c r="F11" s="13"/>
      <c r="G11" s="13">
        <v>594.38</v>
      </c>
      <c r="H11" s="14">
        <v>480.83</v>
      </c>
      <c r="I11" s="3">
        <v>41609</v>
      </c>
      <c r="J11" s="19">
        <v>41670</v>
      </c>
      <c r="K11" s="15">
        <v>1380.42</v>
      </c>
    </row>
    <row r="12" spans="1:11" ht="19.149999999999999" customHeight="1">
      <c r="A12" s="9">
        <v>1391428</v>
      </c>
      <c r="B12" s="10" t="s">
        <v>25</v>
      </c>
      <c r="C12" s="10" t="s">
        <v>26</v>
      </c>
      <c r="D12" s="11"/>
      <c r="E12" s="12"/>
      <c r="F12" s="13"/>
      <c r="H12" s="14">
        <v>453.9</v>
      </c>
      <c r="I12" s="3">
        <v>41609</v>
      </c>
      <c r="J12" s="19">
        <v>41670</v>
      </c>
      <c r="K12" s="15">
        <v>1380.42</v>
      </c>
    </row>
    <row r="13" spans="1:11" ht="19.149999999999999" customHeight="1">
      <c r="A13" s="9">
        <v>1391367</v>
      </c>
      <c r="B13" s="10" t="s">
        <v>27</v>
      </c>
      <c r="C13" s="10" t="s">
        <v>28</v>
      </c>
      <c r="D13" s="11"/>
      <c r="E13" s="12"/>
      <c r="F13" s="13"/>
      <c r="H13" s="14">
        <v>444.92</v>
      </c>
      <c r="I13" s="3">
        <v>41609</v>
      </c>
      <c r="J13" s="19">
        <v>41670</v>
      </c>
      <c r="K13" s="15">
        <v>1380.42</v>
      </c>
    </row>
    <row r="14" spans="1:11" ht="19.149999999999999" customHeight="1">
      <c r="A14" s="9">
        <v>1391349</v>
      </c>
      <c r="B14" s="10" t="s">
        <v>17</v>
      </c>
      <c r="C14" s="10" t="s">
        <v>29</v>
      </c>
      <c r="D14" s="11"/>
      <c r="E14" s="12"/>
      <c r="F14" s="13"/>
      <c r="H14" s="14">
        <v>552.66</v>
      </c>
      <c r="I14" s="3">
        <v>41609</v>
      </c>
      <c r="J14" s="19">
        <v>41670</v>
      </c>
      <c r="K14" s="15">
        <v>1380.42</v>
      </c>
    </row>
    <row r="15" spans="1:11" ht="19.149999999999999" customHeight="1">
      <c r="A15" s="9">
        <v>1387568</v>
      </c>
      <c r="B15" s="10" t="s">
        <v>12</v>
      </c>
      <c r="C15" s="10" t="s">
        <v>30</v>
      </c>
      <c r="D15" s="11">
        <v>7103.1</v>
      </c>
      <c r="E15" s="12">
        <f t="shared" si="0"/>
        <v>591.92500000000007</v>
      </c>
      <c r="F15" s="13"/>
      <c r="G15" s="13">
        <v>1278.82</v>
      </c>
      <c r="H15" s="14">
        <v>543.67999999999995</v>
      </c>
      <c r="I15" s="3">
        <v>41609</v>
      </c>
      <c r="J15" s="19">
        <v>41670</v>
      </c>
      <c r="K15" s="15">
        <v>1380.42</v>
      </c>
    </row>
    <row r="16" spans="1:11" ht="19.149999999999999" customHeight="1">
      <c r="A16" s="9">
        <v>1385508</v>
      </c>
      <c r="B16" s="10" t="s">
        <v>31</v>
      </c>
      <c r="C16" s="10" t="s">
        <v>32</v>
      </c>
      <c r="D16" s="11">
        <v>5694</v>
      </c>
      <c r="E16" s="12">
        <f t="shared" si="0"/>
        <v>474.5</v>
      </c>
      <c r="F16" s="13"/>
      <c r="G16" s="13">
        <v>490.48</v>
      </c>
      <c r="H16" s="14">
        <v>444.92</v>
      </c>
      <c r="I16" s="3">
        <v>41609</v>
      </c>
      <c r="J16" s="19">
        <v>41670</v>
      </c>
      <c r="K16" s="15">
        <v>1380.42</v>
      </c>
    </row>
    <row r="17" spans="1:11" ht="19.149999999999999" customHeight="1">
      <c r="A17" s="9">
        <v>1391376</v>
      </c>
      <c r="B17" s="10" t="s">
        <v>12</v>
      </c>
      <c r="C17" s="10" t="s">
        <v>33</v>
      </c>
      <c r="D17" s="11"/>
      <c r="E17" s="12"/>
      <c r="F17" s="13"/>
      <c r="H17" s="14">
        <v>444.92</v>
      </c>
      <c r="I17" s="3">
        <v>41609</v>
      </c>
      <c r="J17" s="19">
        <v>41670</v>
      </c>
      <c r="K17" s="15">
        <v>1380.42</v>
      </c>
    </row>
    <row r="18" spans="1:11" ht="19.149999999999999" customHeight="1">
      <c r="A18" s="9">
        <v>1386945</v>
      </c>
      <c r="B18" s="10" t="s">
        <v>34</v>
      </c>
      <c r="C18" s="10" t="s">
        <v>35</v>
      </c>
      <c r="D18" s="11">
        <v>6590.7</v>
      </c>
      <c r="E18" s="12">
        <f t="shared" si="0"/>
        <v>549.22500000000002</v>
      </c>
      <c r="F18" s="13"/>
      <c r="H18" s="14">
        <v>507.77</v>
      </c>
      <c r="I18" s="3">
        <v>41609</v>
      </c>
      <c r="J18" s="19">
        <v>41670</v>
      </c>
      <c r="K18" s="15">
        <v>1380.42</v>
      </c>
    </row>
    <row r="19" spans="1:11" ht="19.149999999999999" customHeight="1">
      <c r="A19" s="9">
        <v>1385599</v>
      </c>
      <c r="B19" s="10" t="s">
        <v>36</v>
      </c>
      <c r="C19" s="10" t="s">
        <v>37</v>
      </c>
      <c r="D19" s="11">
        <v>6206.4</v>
      </c>
      <c r="E19" s="12">
        <f t="shared" si="0"/>
        <v>517.19999999999993</v>
      </c>
      <c r="F19" s="13"/>
      <c r="H19" s="14">
        <v>480.83</v>
      </c>
      <c r="I19" s="3">
        <v>41609</v>
      </c>
      <c r="J19" s="19">
        <v>41670</v>
      </c>
      <c r="K19" s="15">
        <v>1380.42</v>
      </c>
    </row>
    <row r="20" spans="1:11" ht="19.149999999999999" customHeight="1">
      <c r="A20" s="9">
        <v>1391385</v>
      </c>
      <c r="B20" s="10" t="s">
        <v>34</v>
      </c>
      <c r="C20" s="10" t="s">
        <v>38</v>
      </c>
      <c r="D20" s="11"/>
      <c r="E20" s="12"/>
      <c r="F20" s="13"/>
      <c r="H20" s="14">
        <v>444.92</v>
      </c>
      <c r="I20" s="3">
        <v>41609</v>
      </c>
      <c r="J20" s="19">
        <v>41670</v>
      </c>
      <c r="K20" s="15">
        <v>1380.42</v>
      </c>
    </row>
    <row r="21" spans="1:11" ht="19.149999999999999" customHeight="1">
      <c r="A21" s="9">
        <v>1385650</v>
      </c>
      <c r="B21" s="10" t="s">
        <v>39</v>
      </c>
      <c r="C21" s="10" t="s">
        <v>40</v>
      </c>
      <c r="D21" s="11">
        <v>6462.6</v>
      </c>
      <c r="E21" s="12">
        <f t="shared" si="0"/>
        <v>538.55000000000007</v>
      </c>
      <c r="F21" s="13">
        <v>60</v>
      </c>
      <c r="H21" s="14">
        <v>498.79</v>
      </c>
      <c r="I21" s="3">
        <v>41609</v>
      </c>
      <c r="J21" s="19">
        <v>41670</v>
      </c>
      <c r="K21" s="15">
        <v>1380.42</v>
      </c>
    </row>
    <row r="22" spans="1:11" ht="19.149999999999999" customHeight="1">
      <c r="A22" s="9">
        <v>1387595</v>
      </c>
      <c r="B22" s="10" t="s">
        <v>12</v>
      </c>
      <c r="C22" s="10" t="s">
        <v>41</v>
      </c>
      <c r="D22" s="11">
        <v>8256</v>
      </c>
      <c r="E22" s="12">
        <f t="shared" si="0"/>
        <v>688</v>
      </c>
      <c r="F22" s="13">
        <v>60</v>
      </c>
      <c r="G22" s="13">
        <v>714.54</v>
      </c>
      <c r="H22" s="14">
        <v>624.49</v>
      </c>
      <c r="I22" s="3">
        <v>41609</v>
      </c>
      <c r="J22" s="19">
        <v>41670</v>
      </c>
      <c r="K22" s="15">
        <v>1380.42</v>
      </c>
    </row>
    <row r="23" spans="1:11" ht="19.149999999999999" customHeight="1">
      <c r="A23" s="9">
        <v>1385748</v>
      </c>
      <c r="B23" s="10" t="s">
        <v>42</v>
      </c>
      <c r="C23" s="10" t="s">
        <v>43</v>
      </c>
      <c r="D23" s="11">
        <v>6718.8</v>
      </c>
      <c r="E23" s="12">
        <f t="shared" si="0"/>
        <v>559.9</v>
      </c>
      <c r="F23" s="13"/>
      <c r="H23" s="14">
        <v>516.75</v>
      </c>
      <c r="I23" s="3">
        <v>41609</v>
      </c>
      <c r="J23" s="19">
        <v>41670</v>
      </c>
      <c r="K23" s="15">
        <v>1380.42</v>
      </c>
    </row>
    <row r="24" spans="1:11" ht="19.149999999999999" customHeight="1">
      <c r="A24" s="9">
        <v>1387531</v>
      </c>
      <c r="B24" s="10" t="s">
        <v>44</v>
      </c>
      <c r="C24" s="10" t="s">
        <v>45</v>
      </c>
      <c r="D24" s="11">
        <v>9152.7000000000007</v>
      </c>
      <c r="E24" s="12">
        <f t="shared" si="0"/>
        <v>762.72500000000002</v>
      </c>
      <c r="F24" s="13"/>
      <c r="H24" s="14">
        <v>642.45000000000005</v>
      </c>
      <c r="I24" s="3">
        <v>41609</v>
      </c>
      <c r="J24" s="19">
        <v>41670</v>
      </c>
      <c r="K24" s="15">
        <v>1380.42</v>
      </c>
    </row>
    <row r="25" spans="1:11" ht="19.149999999999999" customHeight="1">
      <c r="A25" s="9">
        <v>1385809</v>
      </c>
      <c r="B25" s="10" t="s">
        <v>17</v>
      </c>
      <c r="C25" s="10" t="s">
        <v>46</v>
      </c>
      <c r="D25" s="11">
        <v>7487.4</v>
      </c>
      <c r="E25" s="12">
        <f t="shared" si="0"/>
        <v>623.94999999999993</v>
      </c>
      <c r="F25" s="13">
        <v>60</v>
      </c>
      <c r="G25" s="13">
        <v>475.28</v>
      </c>
      <c r="H25" s="14">
        <v>570.62</v>
      </c>
      <c r="I25" s="3">
        <v>41609</v>
      </c>
      <c r="J25" s="19">
        <v>41670</v>
      </c>
      <c r="K25" s="15">
        <v>1380.42</v>
      </c>
    </row>
    <row r="26" spans="1:11" ht="19.149999999999999" customHeight="1">
      <c r="A26" s="9">
        <v>1387683</v>
      </c>
      <c r="B26" s="10" t="s">
        <v>47</v>
      </c>
      <c r="C26" s="10" t="s">
        <v>48</v>
      </c>
      <c r="D26" s="11">
        <v>6718.8</v>
      </c>
      <c r="E26" s="12">
        <f t="shared" si="0"/>
        <v>559.9</v>
      </c>
      <c r="F26" s="13"/>
      <c r="H26" s="14">
        <v>516.75</v>
      </c>
      <c r="I26" s="3">
        <v>41609</v>
      </c>
      <c r="J26" s="19">
        <v>41670</v>
      </c>
      <c r="K26" s="15">
        <v>1380.42</v>
      </c>
    </row>
    <row r="27" spans="1:11" ht="19.149999999999999" customHeight="1">
      <c r="A27" s="9">
        <v>38</v>
      </c>
      <c r="B27" s="10" t="s">
        <v>19</v>
      </c>
      <c r="C27" s="10" t="s">
        <v>49</v>
      </c>
      <c r="D27" s="11"/>
      <c r="E27" s="12"/>
      <c r="F27" s="13"/>
      <c r="G27" s="13">
        <v>425.59</v>
      </c>
      <c r="H27" s="14">
        <v>642.45000000000005</v>
      </c>
      <c r="I27" s="3">
        <v>41609</v>
      </c>
      <c r="J27" s="19">
        <v>41670</v>
      </c>
      <c r="K27" s="15">
        <v>1380.42</v>
      </c>
    </row>
    <row r="28" spans="1:11" ht="19.149999999999999" customHeight="1">
      <c r="A28" s="9">
        <v>1387504</v>
      </c>
      <c r="B28" s="10" t="s">
        <v>50</v>
      </c>
      <c r="C28" s="10" t="s">
        <v>51</v>
      </c>
      <c r="D28" s="11">
        <v>8256</v>
      </c>
      <c r="E28" s="12">
        <f t="shared" si="0"/>
        <v>688</v>
      </c>
      <c r="F28" s="13"/>
      <c r="H28" s="14">
        <v>624.49</v>
      </c>
      <c r="I28" s="3">
        <v>41609</v>
      </c>
      <c r="J28" s="19">
        <v>41670</v>
      </c>
      <c r="K28" s="15">
        <v>1380.42</v>
      </c>
    </row>
    <row r="29" spans="1:11" ht="19.149999999999999" customHeight="1">
      <c r="A29" s="9">
        <v>1387629</v>
      </c>
      <c r="B29" s="10" t="s">
        <v>19</v>
      </c>
      <c r="C29" s="10" t="s">
        <v>52</v>
      </c>
      <c r="D29" s="11">
        <v>6462.6</v>
      </c>
      <c r="E29" s="12">
        <f t="shared" si="0"/>
        <v>538.55000000000007</v>
      </c>
      <c r="F29" s="13">
        <v>60</v>
      </c>
      <c r="G29" s="13">
        <v>1093.71</v>
      </c>
      <c r="H29" s="14">
        <v>498.79</v>
      </c>
      <c r="I29" s="3">
        <v>41609</v>
      </c>
      <c r="J29" s="19">
        <v>41670</v>
      </c>
      <c r="K29" s="15">
        <v>1380.42</v>
      </c>
    </row>
    <row r="30" spans="1:11" ht="19.149999999999999" customHeight="1">
      <c r="A30" s="9">
        <v>1385863</v>
      </c>
      <c r="B30" s="10" t="s">
        <v>53</v>
      </c>
      <c r="C30" s="10" t="s">
        <v>54</v>
      </c>
      <c r="D30" s="11">
        <v>6718.8</v>
      </c>
      <c r="E30" s="12">
        <f t="shared" si="0"/>
        <v>559.9</v>
      </c>
      <c r="F30" s="13"/>
      <c r="G30" s="13">
        <v>1197.6300000000001</v>
      </c>
      <c r="H30" s="14">
        <v>516.75</v>
      </c>
      <c r="I30" s="3">
        <v>41609</v>
      </c>
      <c r="J30" s="19">
        <v>41670</v>
      </c>
      <c r="K30" s="15">
        <v>1380.42</v>
      </c>
    </row>
    <row r="31" spans="1:11" ht="19.149999999999999" customHeight="1">
      <c r="A31" s="9">
        <v>1385890</v>
      </c>
      <c r="B31" s="10" t="s">
        <v>55</v>
      </c>
      <c r="C31" s="10" t="s">
        <v>56</v>
      </c>
      <c r="D31" s="11">
        <v>7231.2</v>
      </c>
      <c r="E31" s="12">
        <f t="shared" si="0"/>
        <v>602.6</v>
      </c>
      <c r="F31" s="13"/>
      <c r="G31" s="13">
        <v>1825.73</v>
      </c>
      <c r="H31" s="14">
        <v>552.66</v>
      </c>
      <c r="I31" s="3">
        <v>41609</v>
      </c>
      <c r="J31" s="19">
        <v>41670</v>
      </c>
      <c r="K31" s="15">
        <v>1380.42</v>
      </c>
    </row>
    <row r="32" spans="1:11" ht="19.149999999999999" customHeight="1">
      <c r="A32" s="9">
        <v>1385924</v>
      </c>
      <c r="B32" s="10" t="s">
        <v>57</v>
      </c>
      <c r="C32" s="10" t="s">
        <v>58</v>
      </c>
      <c r="D32" s="11">
        <v>8256</v>
      </c>
      <c r="E32" s="12">
        <f t="shared" si="0"/>
        <v>688</v>
      </c>
      <c r="F32" s="13"/>
      <c r="H32" s="14">
        <v>624.49</v>
      </c>
      <c r="I32" s="3">
        <v>41609</v>
      </c>
      <c r="J32" s="19">
        <v>41670</v>
      </c>
      <c r="K32" s="15">
        <v>1380.42</v>
      </c>
    </row>
    <row r="33" spans="1:11" ht="19.149999999999999" customHeight="1">
      <c r="A33" s="9">
        <v>1385988</v>
      </c>
      <c r="B33" s="10" t="s">
        <v>59</v>
      </c>
      <c r="C33" s="10" t="s">
        <v>60</v>
      </c>
      <c r="D33" s="11">
        <v>6975</v>
      </c>
      <c r="E33" s="12">
        <f t="shared" si="0"/>
        <v>581.25</v>
      </c>
      <c r="F33" s="13">
        <v>60</v>
      </c>
      <c r="G33" s="13">
        <v>390.74</v>
      </c>
      <c r="H33" s="14">
        <v>534.70000000000005</v>
      </c>
      <c r="I33" s="3">
        <v>41609</v>
      </c>
      <c r="J33" s="19">
        <v>41670</v>
      </c>
      <c r="K33" s="15">
        <v>1380.42</v>
      </c>
    </row>
    <row r="34" spans="1:11" ht="19.149999999999999" customHeight="1">
      <c r="B34" s="16" t="s">
        <v>61</v>
      </c>
      <c r="D34" s="17">
        <f>SUM(D3:D33)</f>
        <v>151624.62</v>
      </c>
      <c r="E34" s="18">
        <f>SUM(E3:E33)</f>
        <v>12635.385</v>
      </c>
      <c r="F34" s="13">
        <f>SUM(F3:F33)</f>
        <v>480</v>
      </c>
      <c r="G34" s="13">
        <f>SUM(G3:G33)</f>
        <v>12110.87</v>
      </c>
      <c r="H34" s="13">
        <f>SUM(H3:H33)</f>
        <v>16829.060000000005</v>
      </c>
      <c r="J34" s="20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5"/>
  <sheetViews>
    <sheetView tabSelected="1" topLeftCell="A118" workbookViewId="0">
      <selection activeCell="Q179" sqref="Q179"/>
    </sheetView>
  </sheetViews>
  <sheetFormatPr defaultColWidth="9.140625" defaultRowHeight="19.149999999999999" customHeight="1" outlineLevelRow="2"/>
  <cols>
    <col min="1" max="1" width="9" style="21" bestFit="1" customWidth="1"/>
    <col min="2" max="2" width="11.7109375" style="26" bestFit="1" customWidth="1"/>
    <col min="3" max="3" width="13" style="26" hidden="1" customWidth="1"/>
    <col min="4" max="4" width="11" style="26" hidden="1" customWidth="1"/>
    <col min="5" max="5" width="10.5703125" style="26" hidden="1" customWidth="1"/>
    <col min="6" max="6" width="11.85546875" style="24" bestFit="1" customWidth="1"/>
    <col min="7" max="7" width="9.5703125" style="26" bestFit="1" customWidth="1"/>
    <col min="8" max="8" width="16.5703125" style="24" bestFit="1" customWidth="1"/>
    <col min="9" max="9" width="9" style="25" bestFit="1" customWidth="1"/>
    <col min="10" max="10" width="10.85546875" style="25" bestFit="1" customWidth="1"/>
    <col min="11" max="11" width="11.42578125" style="25" customWidth="1"/>
    <col min="12" max="12" width="9.7109375" style="25" bestFit="1" customWidth="1"/>
    <col min="13" max="13" width="9.5703125" style="24" bestFit="1" customWidth="1"/>
    <col min="14" max="14" width="10.85546875" style="24" bestFit="1" customWidth="1"/>
    <col min="15" max="15" width="10.42578125" style="25" customWidth="1"/>
    <col min="16" max="16" width="10.85546875" style="26" bestFit="1" customWidth="1"/>
    <col min="17" max="253" width="14.5703125" style="26"/>
    <col min="254" max="254" width="11.42578125" style="26" bestFit="1" customWidth="1"/>
    <col min="255" max="255" width="9.85546875" style="26" bestFit="1" customWidth="1"/>
    <col min="256" max="256" width="11.42578125" style="26" bestFit="1" customWidth="1"/>
    <col min="257" max="259" width="0" style="26" hidden="1" customWidth="1"/>
    <col min="260" max="261" width="8.5703125" style="26" bestFit="1" customWidth="1"/>
    <col min="262" max="262" width="9.85546875" style="26" bestFit="1" customWidth="1"/>
    <col min="263" max="263" width="8.28515625" style="26" bestFit="1" customWidth="1"/>
    <col min="264" max="264" width="7.7109375" style="26" bestFit="1" customWidth="1"/>
    <col min="265" max="509" width="14.5703125" style="26"/>
    <col min="510" max="510" width="11.42578125" style="26" bestFit="1" customWidth="1"/>
    <col min="511" max="511" width="9.85546875" style="26" bestFit="1" customWidth="1"/>
    <col min="512" max="512" width="11.42578125" style="26" bestFit="1" customWidth="1"/>
    <col min="513" max="515" width="0" style="26" hidden="1" customWidth="1"/>
    <col min="516" max="517" width="8.5703125" style="26" bestFit="1" customWidth="1"/>
    <col min="518" max="518" width="9.85546875" style="26" bestFit="1" customWidth="1"/>
    <col min="519" max="519" width="8.28515625" style="26" bestFit="1" customWidth="1"/>
    <col min="520" max="520" width="7.7109375" style="26" bestFit="1" customWidth="1"/>
    <col min="521" max="765" width="14.5703125" style="26"/>
    <col min="766" max="766" width="11.42578125" style="26" bestFit="1" customWidth="1"/>
    <col min="767" max="767" width="9.85546875" style="26" bestFit="1" customWidth="1"/>
    <col min="768" max="768" width="11.42578125" style="26" bestFit="1" customWidth="1"/>
    <col min="769" max="771" width="0" style="26" hidden="1" customWidth="1"/>
    <col min="772" max="773" width="8.5703125" style="26" bestFit="1" customWidth="1"/>
    <col min="774" max="774" width="9.85546875" style="26" bestFit="1" customWidth="1"/>
    <col min="775" max="775" width="8.28515625" style="26" bestFit="1" customWidth="1"/>
    <col min="776" max="776" width="7.7109375" style="26" bestFit="1" customWidth="1"/>
    <col min="777" max="1021" width="9.140625" style="26"/>
    <col min="1022" max="1022" width="11.42578125" style="26" bestFit="1" customWidth="1"/>
    <col min="1023" max="1023" width="9.85546875" style="26" bestFit="1" customWidth="1"/>
    <col min="1024" max="1024" width="11.42578125" style="26" bestFit="1" customWidth="1"/>
    <col min="1025" max="1027" width="0" style="26" hidden="1" customWidth="1"/>
    <col min="1028" max="1029" width="8.5703125" style="26" bestFit="1" customWidth="1"/>
    <col min="1030" max="1030" width="9.85546875" style="26" bestFit="1" customWidth="1"/>
    <col min="1031" max="1031" width="8.28515625" style="26" bestFit="1" customWidth="1"/>
    <col min="1032" max="1032" width="7.7109375" style="26" bestFit="1" customWidth="1"/>
    <col min="1033" max="1277" width="14.5703125" style="26"/>
    <col min="1278" max="1278" width="11.42578125" style="26" bestFit="1" customWidth="1"/>
    <col min="1279" max="1279" width="9.85546875" style="26" bestFit="1" customWidth="1"/>
    <col min="1280" max="1280" width="11.42578125" style="26" bestFit="1" customWidth="1"/>
    <col min="1281" max="1283" width="0" style="26" hidden="1" customWidth="1"/>
    <col min="1284" max="1285" width="8.5703125" style="26" bestFit="1" customWidth="1"/>
    <col min="1286" max="1286" width="9.85546875" style="26" bestFit="1" customWidth="1"/>
    <col min="1287" max="1287" width="8.28515625" style="26" bestFit="1" customWidth="1"/>
    <col min="1288" max="1288" width="7.7109375" style="26" bestFit="1" customWidth="1"/>
    <col min="1289" max="1533" width="14.5703125" style="26"/>
    <col min="1534" max="1534" width="11.42578125" style="26" bestFit="1" customWidth="1"/>
    <col min="1535" max="1535" width="9.85546875" style="26" bestFit="1" customWidth="1"/>
    <col min="1536" max="1536" width="11.42578125" style="26" bestFit="1" customWidth="1"/>
    <col min="1537" max="1539" width="0" style="26" hidden="1" customWidth="1"/>
    <col min="1540" max="1541" width="8.5703125" style="26" bestFit="1" customWidth="1"/>
    <col min="1542" max="1542" width="9.85546875" style="26" bestFit="1" customWidth="1"/>
    <col min="1543" max="1543" width="8.28515625" style="26" bestFit="1" customWidth="1"/>
    <col min="1544" max="1544" width="7.7109375" style="26" bestFit="1" customWidth="1"/>
    <col min="1545" max="1789" width="14.5703125" style="26"/>
    <col min="1790" max="1790" width="11.42578125" style="26" bestFit="1" customWidth="1"/>
    <col min="1791" max="1791" width="9.85546875" style="26" bestFit="1" customWidth="1"/>
    <col min="1792" max="1792" width="11.42578125" style="26" bestFit="1" customWidth="1"/>
    <col min="1793" max="1795" width="0" style="26" hidden="1" customWidth="1"/>
    <col min="1796" max="1797" width="8.5703125" style="26" bestFit="1" customWidth="1"/>
    <col min="1798" max="1798" width="9.85546875" style="26" bestFit="1" customWidth="1"/>
    <col min="1799" max="1799" width="8.28515625" style="26" bestFit="1" customWidth="1"/>
    <col min="1800" max="1800" width="7.7109375" style="26" bestFit="1" customWidth="1"/>
    <col min="1801" max="2045" width="9.140625" style="26"/>
    <col min="2046" max="2046" width="11.42578125" style="26" bestFit="1" customWidth="1"/>
    <col min="2047" max="2047" width="9.85546875" style="26" bestFit="1" customWidth="1"/>
    <col min="2048" max="2048" width="11.42578125" style="26" bestFit="1" customWidth="1"/>
    <col min="2049" max="2051" width="0" style="26" hidden="1" customWidth="1"/>
    <col min="2052" max="2053" width="8.5703125" style="26" bestFit="1" customWidth="1"/>
    <col min="2054" max="2054" width="9.85546875" style="26" bestFit="1" customWidth="1"/>
    <col min="2055" max="2055" width="8.28515625" style="26" bestFit="1" customWidth="1"/>
    <col min="2056" max="2056" width="7.7109375" style="26" bestFit="1" customWidth="1"/>
    <col min="2057" max="2301" width="14.5703125" style="26"/>
    <col min="2302" max="2302" width="11.42578125" style="26" bestFit="1" customWidth="1"/>
    <col min="2303" max="2303" width="9.85546875" style="26" bestFit="1" customWidth="1"/>
    <col min="2304" max="2304" width="11.42578125" style="26" bestFit="1" customWidth="1"/>
    <col min="2305" max="2307" width="0" style="26" hidden="1" customWidth="1"/>
    <col min="2308" max="2309" width="8.5703125" style="26" bestFit="1" customWidth="1"/>
    <col min="2310" max="2310" width="9.85546875" style="26" bestFit="1" customWidth="1"/>
    <col min="2311" max="2311" width="8.28515625" style="26" bestFit="1" customWidth="1"/>
    <col min="2312" max="2312" width="7.7109375" style="26" bestFit="1" customWidth="1"/>
    <col min="2313" max="2557" width="14.5703125" style="26"/>
    <col min="2558" max="2558" width="11.42578125" style="26" bestFit="1" customWidth="1"/>
    <col min="2559" max="2559" width="9.85546875" style="26" bestFit="1" customWidth="1"/>
    <col min="2560" max="2560" width="11.42578125" style="26" bestFit="1" customWidth="1"/>
    <col min="2561" max="2563" width="0" style="26" hidden="1" customWidth="1"/>
    <col min="2564" max="2565" width="8.5703125" style="26" bestFit="1" customWidth="1"/>
    <col min="2566" max="2566" width="9.85546875" style="26" bestFit="1" customWidth="1"/>
    <col min="2567" max="2567" width="8.28515625" style="26" bestFit="1" customWidth="1"/>
    <col min="2568" max="2568" width="7.7109375" style="26" bestFit="1" customWidth="1"/>
    <col min="2569" max="2813" width="14.5703125" style="26"/>
    <col min="2814" max="2814" width="11.42578125" style="26" bestFit="1" customWidth="1"/>
    <col min="2815" max="2815" width="9.85546875" style="26" bestFit="1" customWidth="1"/>
    <col min="2816" max="2816" width="11.42578125" style="26" bestFit="1" customWidth="1"/>
    <col min="2817" max="2819" width="0" style="26" hidden="1" customWidth="1"/>
    <col min="2820" max="2821" width="8.5703125" style="26" bestFit="1" customWidth="1"/>
    <col min="2822" max="2822" width="9.85546875" style="26" bestFit="1" customWidth="1"/>
    <col min="2823" max="2823" width="8.28515625" style="26" bestFit="1" customWidth="1"/>
    <col min="2824" max="2824" width="7.7109375" style="26" bestFit="1" customWidth="1"/>
    <col min="2825" max="3069" width="9.140625" style="26"/>
    <col min="3070" max="3070" width="11.42578125" style="26" bestFit="1" customWidth="1"/>
    <col min="3071" max="3071" width="9.85546875" style="26" bestFit="1" customWidth="1"/>
    <col min="3072" max="3072" width="11.42578125" style="26" bestFit="1" customWidth="1"/>
    <col min="3073" max="3075" width="0" style="26" hidden="1" customWidth="1"/>
    <col min="3076" max="3077" width="8.5703125" style="26" bestFit="1" customWidth="1"/>
    <col min="3078" max="3078" width="9.85546875" style="26" bestFit="1" customWidth="1"/>
    <col min="3079" max="3079" width="8.28515625" style="26" bestFit="1" customWidth="1"/>
    <col min="3080" max="3080" width="7.7109375" style="26" bestFit="1" customWidth="1"/>
    <col min="3081" max="3325" width="14.5703125" style="26"/>
    <col min="3326" max="3326" width="11.42578125" style="26" bestFit="1" customWidth="1"/>
    <col min="3327" max="3327" width="9.85546875" style="26" bestFit="1" customWidth="1"/>
    <col min="3328" max="3328" width="11.42578125" style="26" bestFit="1" customWidth="1"/>
    <col min="3329" max="3331" width="0" style="26" hidden="1" customWidth="1"/>
    <col min="3332" max="3333" width="8.5703125" style="26" bestFit="1" customWidth="1"/>
    <col min="3334" max="3334" width="9.85546875" style="26" bestFit="1" customWidth="1"/>
    <col min="3335" max="3335" width="8.28515625" style="26" bestFit="1" customWidth="1"/>
    <col min="3336" max="3336" width="7.7109375" style="26" bestFit="1" customWidth="1"/>
    <col min="3337" max="3581" width="14.5703125" style="26"/>
    <col min="3582" max="3582" width="11.42578125" style="26" bestFit="1" customWidth="1"/>
    <col min="3583" max="3583" width="9.85546875" style="26" bestFit="1" customWidth="1"/>
    <col min="3584" max="3584" width="11.42578125" style="26" bestFit="1" customWidth="1"/>
    <col min="3585" max="3587" width="0" style="26" hidden="1" customWidth="1"/>
    <col min="3588" max="3589" width="8.5703125" style="26" bestFit="1" customWidth="1"/>
    <col min="3590" max="3590" width="9.85546875" style="26" bestFit="1" customWidth="1"/>
    <col min="3591" max="3591" width="8.28515625" style="26" bestFit="1" customWidth="1"/>
    <col min="3592" max="3592" width="7.7109375" style="26" bestFit="1" customWidth="1"/>
    <col min="3593" max="3837" width="14.5703125" style="26"/>
    <col min="3838" max="3838" width="11.42578125" style="26" bestFit="1" customWidth="1"/>
    <col min="3839" max="3839" width="9.85546875" style="26" bestFit="1" customWidth="1"/>
    <col min="3840" max="3840" width="11.42578125" style="26" bestFit="1" customWidth="1"/>
    <col min="3841" max="3843" width="0" style="26" hidden="1" customWidth="1"/>
    <col min="3844" max="3845" width="8.5703125" style="26" bestFit="1" customWidth="1"/>
    <col min="3846" max="3846" width="9.85546875" style="26" bestFit="1" customWidth="1"/>
    <col min="3847" max="3847" width="8.28515625" style="26" bestFit="1" customWidth="1"/>
    <col min="3848" max="3848" width="7.7109375" style="26" bestFit="1" customWidth="1"/>
    <col min="3849" max="4093" width="9.140625" style="26"/>
    <col min="4094" max="4094" width="11.42578125" style="26" bestFit="1" customWidth="1"/>
    <col min="4095" max="4095" width="9.85546875" style="26" bestFit="1" customWidth="1"/>
    <col min="4096" max="4096" width="11.42578125" style="26" bestFit="1" customWidth="1"/>
    <col min="4097" max="4099" width="0" style="26" hidden="1" customWidth="1"/>
    <col min="4100" max="4101" width="8.5703125" style="26" bestFit="1" customWidth="1"/>
    <col min="4102" max="4102" width="9.85546875" style="26" bestFit="1" customWidth="1"/>
    <col min="4103" max="4103" width="8.28515625" style="26" bestFit="1" customWidth="1"/>
    <col min="4104" max="4104" width="7.7109375" style="26" bestFit="1" customWidth="1"/>
    <col min="4105" max="4349" width="14.5703125" style="26"/>
    <col min="4350" max="4350" width="11.42578125" style="26" bestFit="1" customWidth="1"/>
    <col min="4351" max="4351" width="9.85546875" style="26" bestFit="1" customWidth="1"/>
    <col min="4352" max="4352" width="11.42578125" style="26" bestFit="1" customWidth="1"/>
    <col min="4353" max="4355" width="0" style="26" hidden="1" customWidth="1"/>
    <col min="4356" max="4357" width="8.5703125" style="26" bestFit="1" customWidth="1"/>
    <col min="4358" max="4358" width="9.85546875" style="26" bestFit="1" customWidth="1"/>
    <col min="4359" max="4359" width="8.28515625" style="26" bestFit="1" customWidth="1"/>
    <col min="4360" max="4360" width="7.7109375" style="26" bestFit="1" customWidth="1"/>
    <col min="4361" max="4605" width="14.5703125" style="26"/>
    <col min="4606" max="4606" width="11.42578125" style="26" bestFit="1" customWidth="1"/>
    <col min="4607" max="4607" width="9.85546875" style="26" bestFit="1" customWidth="1"/>
    <col min="4608" max="4608" width="11.42578125" style="26" bestFit="1" customWidth="1"/>
    <col min="4609" max="4611" width="0" style="26" hidden="1" customWidth="1"/>
    <col min="4612" max="4613" width="8.5703125" style="26" bestFit="1" customWidth="1"/>
    <col min="4614" max="4614" width="9.85546875" style="26" bestFit="1" customWidth="1"/>
    <col min="4615" max="4615" width="8.28515625" style="26" bestFit="1" customWidth="1"/>
    <col min="4616" max="4616" width="7.7109375" style="26" bestFit="1" customWidth="1"/>
    <col min="4617" max="4861" width="14.5703125" style="26"/>
    <col min="4862" max="4862" width="11.42578125" style="26" bestFit="1" customWidth="1"/>
    <col min="4863" max="4863" width="9.85546875" style="26" bestFit="1" customWidth="1"/>
    <col min="4864" max="4864" width="11.42578125" style="26" bestFit="1" customWidth="1"/>
    <col min="4865" max="4867" width="0" style="26" hidden="1" customWidth="1"/>
    <col min="4868" max="4869" width="8.5703125" style="26" bestFit="1" customWidth="1"/>
    <col min="4870" max="4870" width="9.85546875" style="26" bestFit="1" customWidth="1"/>
    <col min="4871" max="4871" width="8.28515625" style="26" bestFit="1" customWidth="1"/>
    <col min="4872" max="4872" width="7.7109375" style="26" bestFit="1" customWidth="1"/>
    <col min="4873" max="5117" width="9.140625" style="26"/>
    <col min="5118" max="5118" width="11.42578125" style="26" bestFit="1" customWidth="1"/>
    <col min="5119" max="5119" width="9.85546875" style="26" bestFit="1" customWidth="1"/>
    <col min="5120" max="5120" width="11.42578125" style="26" bestFit="1" customWidth="1"/>
    <col min="5121" max="5123" width="0" style="26" hidden="1" customWidth="1"/>
    <col min="5124" max="5125" width="8.5703125" style="26" bestFit="1" customWidth="1"/>
    <col min="5126" max="5126" width="9.85546875" style="26" bestFit="1" customWidth="1"/>
    <col min="5127" max="5127" width="8.28515625" style="26" bestFit="1" customWidth="1"/>
    <col min="5128" max="5128" width="7.7109375" style="26" bestFit="1" customWidth="1"/>
    <col min="5129" max="5373" width="14.5703125" style="26"/>
    <col min="5374" max="5374" width="11.42578125" style="26" bestFit="1" customWidth="1"/>
    <col min="5375" max="5375" width="9.85546875" style="26" bestFit="1" customWidth="1"/>
    <col min="5376" max="5376" width="11.42578125" style="26" bestFit="1" customWidth="1"/>
    <col min="5377" max="5379" width="0" style="26" hidden="1" customWidth="1"/>
    <col min="5380" max="5381" width="8.5703125" style="26" bestFit="1" customWidth="1"/>
    <col min="5382" max="5382" width="9.85546875" style="26" bestFit="1" customWidth="1"/>
    <col min="5383" max="5383" width="8.28515625" style="26" bestFit="1" customWidth="1"/>
    <col min="5384" max="5384" width="7.7109375" style="26" bestFit="1" customWidth="1"/>
    <col min="5385" max="5629" width="14.5703125" style="26"/>
    <col min="5630" max="5630" width="11.42578125" style="26" bestFit="1" customWidth="1"/>
    <col min="5631" max="5631" width="9.85546875" style="26" bestFit="1" customWidth="1"/>
    <col min="5632" max="5632" width="11.42578125" style="26" bestFit="1" customWidth="1"/>
    <col min="5633" max="5635" width="0" style="26" hidden="1" customWidth="1"/>
    <col min="5636" max="5637" width="8.5703125" style="26" bestFit="1" customWidth="1"/>
    <col min="5638" max="5638" width="9.85546875" style="26" bestFit="1" customWidth="1"/>
    <col min="5639" max="5639" width="8.28515625" style="26" bestFit="1" customWidth="1"/>
    <col min="5640" max="5640" width="7.7109375" style="26" bestFit="1" customWidth="1"/>
    <col min="5641" max="5885" width="14.5703125" style="26"/>
    <col min="5886" max="5886" width="11.42578125" style="26" bestFit="1" customWidth="1"/>
    <col min="5887" max="5887" width="9.85546875" style="26" bestFit="1" customWidth="1"/>
    <col min="5888" max="5888" width="11.42578125" style="26" bestFit="1" customWidth="1"/>
    <col min="5889" max="5891" width="0" style="26" hidden="1" customWidth="1"/>
    <col min="5892" max="5893" width="8.5703125" style="26" bestFit="1" customWidth="1"/>
    <col min="5894" max="5894" width="9.85546875" style="26" bestFit="1" customWidth="1"/>
    <col min="5895" max="5895" width="8.28515625" style="26" bestFit="1" customWidth="1"/>
    <col min="5896" max="5896" width="7.7109375" style="26" bestFit="1" customWidth="1"/>
    <col min="5897" max="6141" width="9.140625" style="26"/>
    <col min="6142" max="6142" width="11.42578125" style="26" bestFit="1" customWidth="1"/>
    <col min="6143" max="6143" width="9.85546875" style="26" bestFit="1" customWidth="1"/>
    <col min="6144" max="6144" width="11.42578125" style="26" bestFit="1" customWidth="1"/>
    <col min="6145" max="6147" width="0" style="26" hidden="1" customWidth="1"/>
    <col min="6148" max="6149" width="8.5703125" style="26" bestFit="1" customWidth="1"/>
    <col min="6150" max="6150" width="9.85546875" style="26" bestFit="1" customWidth="1"/>
    <col min="6151" max="6151" width="8.28515625" style="26" bestFit="1" customWidth="1"/>
    <col min="6152" max="6152" width="7.7109375" style="26" bestFit="1" customWidth="1"/>
    <col min="6153" max="6397" width="14.5703125" style="26"/>
    <col min="6398" max="6398" width="11.42578125" style="26" bestFit="1" customWidth="1"/>
    <col min="6399" max="6399" width="9.85546875" style="26" bestFit="1" customWidth="1"/>
    <col min="6400" max="6400" width="11.42578125" style="26" bestFit="1" customWidth="1"/>
    <col min="6401" max="6403" width="0" style="26" hidden="1" customWidth="1"/>
    <col min="6404" max="6405" width="8.5703125" style="26" bestFit="1" customWidth="1"/>
    <col min="6406" max="6406" width="9.85546875" style="26" bestFit="1" customWidth="1"/>
    <col min="6407" max="6407" width="8.28515625" style="26" bestFit="1" customWidth="1"/>
    <col min="6408" max="6408" width="7.7109375" style="26" bestFit="1" customWidth="1"/>
    <col min="6409" max="6653" width="14.5703125" style="26"/>
    <col min="6654" max="6654" width="11.42578125" style="26" bestFit="1" customWidth="1"/>
    <col min="6655" max="6655" width="9.85546875" style="26" bestFit="1" customWidth="1"/>
    <col min="6656" max="6656" width="11.42578125" style="26" bestFit="1" customWidth="1"/>
    <col min="6657" max="6659" width="0" style="26" hidden="1" customWidth="1"/>
    <col min="6660" max="6661" width="8.5703125" style="26" bestFit="1" customWidth="1"/>
    <col min="6662" max="6662" width="9.85546875" style="26" bestFit="1" customWidth="1"/>
    <col min="6663" max="6663" width="8.28515625" style="26" bestFit="1" customWidth="1"/>
    <col min="6664" max="6664" width="7.7109375" style="26" bestFit="1" customWidth="1"/>
    <col min="6665" max="6909" width="14.5703125" style="26"/>
    <col min="6910" max="6910" width="11.42578125" style="26" bestFit="1" customWidth="1"/>
    <col min="6911" max="6911" width="9.85546875" style="26" bestFit="1" customWidth="1"/>
    <col min="6912" max="6912" width="11.42578125" style="26" bestFit="1" customWidth="1"/>
    <col min="6913" max="6915" width="0" style="26" hidden="1" customWidth="1"/>
    <col min="6916" max="6917" width="8.5703125" style="26" bestFit="1" customWidth="1"/>
    <col min="6918" max="6918" width="9.85546875" style="26" bestFit="1" customWidth="1"/>
    <col min="6919" max="6919" width="8.28515625" style="26" bestFit="1" customWidth="1"/>
    <col min="6920" max="6920" width="7.7109375" style="26" bestFit="1" customWidth="1"/>
    <col min="6921" max="7165" width="9.140625" style="26"/>
    <col min="7166" max="7166" width="11.42578125" style="26" bestFit="1" customWidth="1"/>
    <col min="7167" max="7167" width="9.85546875" style="26" bestFit="1" customWidth="1"/>
    <col min="7168" max="7168" width="11.42578125" style="26" bestFit="1" customWidth="1"/>
    <col min="7169" max="7171" width="0" style="26" hidden="1" customWidth="1"/>
    <col min="7172" max="7173" width="8.5703125" style="26" bestFit="1" customWidth="1"/>
    <col min="7174" max="7174" width="9.85546875" style="26" bestFit="1" customWidth="1"/>
    <col min="7175" max="7175" width="8.28515625" style="26" bestFit="1" customWidth="1"/>
    <col min="7176" max="7176" width="7.7109375" style="26" bestFit="1" customWidth="1"/>
    <col min="7177" max="7421" width="14.5703125" style="26"/>
    <col min="7422" max="7422" width="11.42578125" style="26" bestFit="1" customWidth="1"/>
    <col min="7423" max="7423" width="9.85546875" style="26" bestFit="1" customWidth="1"/>
    <col min="7424" max="7424" width="11.42578125" style="26" bestFit="1" customWidth="1"/>
    <col min="7425" max="7427" width="0" style="26" hidden="1" customWidth="1"/>
    <col min="7428" max="7429" width="8.5703125" style="26" bestFit="1" customWidth="1"/>
    <col min="7430" max="7430" width="9.85546875" style="26" bestFit="1" customWidth="1"/>
    <col min="7431" max="7431" width="8.28515625" style="26" bestFit="1" customWidth="1"/>
    <col min="7432" max="7432" width="7.7109375" style="26" bestFit="1" customWidth="1"/>
    <col min="7433" max="7677" width="14.5703125" style="26"/>
    <col min="7678" max="7678" width="11.42578125" style="26" bestFit="1" customWidth="1"/>
    <col min="7679" max="7679" width="9.85546875" style="26" bestFit="1" customWidth="1"/>
    <col min="7680" max="7680" width="11.42578125" style="26" bestFit="1" customWidth="1"/>
    <col min="7681" max="7683" width="0" style="26" hidden="1" customWidth="1"/>
    <col min="7684" max="7685" width="8.5703125" style="26" bestFit="1" customWidth="1"/>
    <col min="7686" max="7686" width="9.85546875" style="26" bestFit="1" customWidth="1"/>
    <col min="7687" max="7687" width="8.28515625" style="26" bestFit="1" customWidth="1"/>
    <col min="7688" max="7688" width="7.7109375" style="26" bestFit="1" customWidth="1"/>
    <col min="7689" max="7933" width="14.5703125" style="26"/>
    <col min="7934" max="7934" width="11.42578125" style="26" bestFit="1" customWidth="1"/>
    <col min="7935" max="7935" width="9.85546875" style="26" bestFit="1" customWidth="1"/>
    <col min="7936" max="7936" width="11.42578125" style="26" bestFit="1" customWidth="1"/>
    <col min="7937" max="7939" width="0" style="26" hidden="1" customWidth="1"/>
    <col min="7940" max="7941" width="8.5703125" style="26" bestFit="1" customWidth="1"/>
    <col min="7942" max="7942" width="9.85546875" style="26" bestFit="1" customWidth="1"/>
    <col min="7943" max="7943" width="8.28515625" style="26" bestFit="1" customWidth="1"/>
    <col min="7944" max="7944" width="7.7109375" style="26" bestFit="1" customWidth="1"/>
    <col min="7945" max="8189" width="9.140625" style="26"/>
    <col min="8190" max="8190" width="11.42578125" style="26" bestFit="1" customWidth="1"/>
    <col min="8191" max="8191" width="9.85546875" style="26" bestFit="1" customWidth="1"/>
    <col min="8192" max="8192" width="11.42578125" style="26" bestFit="1" customWidth="1"/>
    <col min="8193" max="8195" width="0" style="26" hidden="1" customWidth="1"/>
    <col min="8196" max="8197" width="8.5703125" style="26" bestFit="1" customWidth="1"/>
    <col min="8198" max="8198" width="9.85546875" style="26" bestFit="1" customWidth="1"/>
    <col min="8199" max="8199" width="8.28515625" style="26" bestFit="1" customWidth="1"/>
    <col min="8200" max="8200" width="7.7109375" style="26" bestFit="1" customWidth="1"/>
    <col min="8201" max="8445" width="14.5703125" style="26"/>
    <col min="8446" max="8446" width="11.42578125" style="26" bestFit="1" customWidth="1"/>
    <col min="8447" max="8447" width="9.85546875" style="26" bestFit="1" customWidth="1"/>
    <col min="8448" max="8448" width="11.42578125" style="26" bestFit="1" customWidth="1"/>
    <col min="8449" max="8451" width="0" style="26" hidden="1" customWidth="1"/>
    <col min="8452" max="8453" width="8.5703125" style="26" bestFit="1" customWidth="1"/>
    <col min="8454" max="8454" width="9.85546875" style="26" bestFit="1" customWidth="1"/>
    <col min="8455" max="8455" width="8.28515625" style="26" bestFit="1" customWidth="1"/>
    <col min="8456" max="8456" width="7.7109375" style="26" bestFit="1" customWidth="1"/>
    <col min="8457" max="8701" width="14.5703125" style="26"/>
    <col min="8702" max="8702" width="11.42578125" style="26" bestFit="1" customWidth="1"/>
    <col min="8703" max="8703" width="9.85546875" style="26" bestFit="1" customWidth="1"/>
    <col min="8704" max="8704" width="11.42578125" style="26" bestFit="1" customWidth="1"/>
    <col min="8705" max="8707" width="0" style="26" hidden="1" customWidth="1"/>
    <col min="8708" max="8709" width="8.5703125" style="26" bestFit="1" customWidth="1"/>
    <col min="8710" max="8710" width="9.85546875" style="26" bestFit="1" customWidth="1"/>
    <col min="8711" max="8711" width="8.28515625" style="26" bestFit="1" customWidth="1"/>
    <col min="8712" max="8712" width="7.7109375" style="26" bestFit="1" customWidth="1"/>
    <col min="8713" max="8957" width="14.5703125" style="26"/>
    <col min="8958" max="8958" width="11.42578125" style="26" bestFit="1" customWidth="1"/>
    <col min="8959" max="8959" width="9.85546875" style="26" bestFit="1" customWidth="1"/>
    <col min="8960" max="8960" width="11.42578125" style="26" bestFit="1" customWidth="1"/>
    <col min="8961" max="8963" width="0" style="26" hidden="1" customWidth="1"/>
    <col min="8964" max="8965" width="8.5703125" style="26" bestFit="1" customWidth="1"/>
    <col min="8966" max="8966" width="9.85546875" style="26" bestFit="1" customWidth="1"/>
    <col min="8967" max="8967" width="8.28515625" style="26" bestFit="1" customWidth="1"/>
    <col min="8968" max="8968" width="7.7109375" style="26" bestFit="1" customWidth="1"/>
    <col min="8969" max="9213" width="9.140625" style="26"/>
    <col min="9214" max="9214" width="11.42578125" style="26" bestFit="1" customWidth="1"/>
    <col min="9215" max="9215" width="9.85546875" style="26" bestFit="1" customWidth="1"/>
    <col min="9216" max="9216" width="11.42578125" style="26" bestFit="1" customWidth="1"/>
    <col min="9217" max="9219" width="0" style="26" hidden="1" customWidth="1"/>
    <col min="9220" max="9221" width="8.5703125" style="26" bestFit="1" customWidth="1"/>
    <col min="9222" max="9222" width="9.85546875" style="26" bestFit="1" customWidth="1"/>
    <col min="9223" max="9223" width="8.28515625" style="26" bestFit="1" customWidth="1"/>
    <col min="9224" max="9224" width="7.7109375" style="26" bestFit="1" customWidth="1"/>
    <col min="9225" max="9469" width="14.5703125" style="26"/>
    <col min="9470" max="9470" width="11.42578125" style="26" bestFit="1" customWidth="1"/>
    <col min="9471" max="9471" width="9.85546875" style="26" bestFit="1" customWidth="1"/>
    <col min="9472" max="9472" width="11.42578125" style="26" bestFit="1" customWidth="1"/>
    <col min="9473" max="9475" width="0" style="26" hidden="1" customWidth="1"/>
    <col min="9476" max="9477" width="8.5703125" style="26" bestFit="1" customWidth="1"/>
    <col min="9478" max="9478" width="9.85546875" style="26" bestFit="1" customWidth="1"/>
    <col min="9479" max="9479" width="8.28515625" style="26" bestFit="1" customWidth="1"/>
    <col min="9480" max="9480" width="7.7109375" style="26" bestFit="1" customWidth="1"/>
    <col min="9481" max="9725" width="14.5703125" style="26"/>
    <col min="9726" max="9726" width="11.42578125" style="26" bestFit="1" customWidth="1"/>
    <col min="9727" max="9727" width="9.85546875" style="26" bestFit="1" customWidth="1"/>
    <col min="9728" max="9728" width="11.42578125" style="26" bestFit="1" customWidth="1"/>
    <col min="9729" max="9731" width="0" style="26" hidden="1" customWidth="1"/>
    <col min="9732" max="9733" width="8.5703125" style="26" bestFit="1" customWidth="1"/>
    <col min="9734" max="9734" width="9.85546875" style="26" bestFit="1" customWidth="1"/>
    <col min="9735" max="9735" width="8.28515625" style="26" bestFit="1" customWidth="1"/>
    <col min="9736" max="9736" width="7.7109375" style="26" bestFit="1" customWidth="1"/>
    <col min="9737" max="9981" width="14.5703125" style="26"/>
    <col min="9982" max="9982" width="11.42578125" style="26" bestFit="1" customWidth="1"/>
    <col min="9983" max="9983" width="9.85546875" style="26" bestFit="1" customWidth="1"/>
    <col min="9984" max="9984" width="11.42578125" style="26" bestFit="1" customWidth="1"/>
    <col min="9985" max="9987" width="0" style="26" hidden="1" customWidth="1"/>
    <col min="9988" max="9989" width="8.5703125" style="26" bestFit="1" customWidth="1"/>
    <col min="9990" max="9990" width="9.85546875" style="26" bestFit="1" customWidth="1"/>
    <col min="9991" max="9991" width="8.28515625" style="26" bestFit="1" customWidth="1"/>
    <col min="9992" max="9992" width="7.7109375" style="26" bestFit="1" customWidth="1"/>
    <col min="9993" max="10237" width="9.140625" style="26"/>
    <col min="10238" max="10238" width="11.42578125" style="26" bestFit="1" customWidth="1"/>
    <col min="10239" max="10239" width="9.85546875" style="26" bestFit="1" customWidth="1"/>
    <col min="10240" max="10240" width="11.42578125" style="26" bestFit="1" customWidth="1"/>
    <col min="10241" max="10243" width="0" style="26" hidden="1" customWidth="1"/>
    <col min="10244" max="10245" width="8.5703125" style="26" bestFit="1" customWidth="1"/>
    <col min="10246" max="10246" width="9.85546875" style="26" bestFit="1" customWidth="1"/>
    <col min="10247" max="10247" width="8.28515625" style="26" bestFit="1" customWidth="1"/>
    <col min="10248" max="10248" width="7.7109375" style="26" bestFit="1" customWidth="1"/>
    <col min="10249" max="10493" width="14.5703125" style="26"/>
    <col min="10494" max="10494" width="11.42578125" style="26" bestFit="1" customWidth="1"/>
    <col min="10495" max="10495" width="9.85546875" style="26" bestFit="1" customWidth="1"/>
    <col min="10496" max="10496" width="11.42578125" style="26" bestFit="1" customWidth="1"/>
    <col min="10497" max="10499" width="0" style="26" hidden="1" customWidth="1"/>
    <col min="10500" max="10501" width="8.5703125" style="26" bestFit="1" customWidth="1"/>
    <col min="10502" max="10502" width="9.85546875" style="26" bestFit="1" customWidth="1"/>
    <col min="10503" max="10503" width="8.28515625" style="26" bestFit="1" customWidth="1"/>
    <col min="10504" max="10504" width="7.7109375" style="26" bestFit="1" customWidth="1"/>
    <col min="10505" max="10749" width="14.5703125" style="26"/>
    <col min="10750" max="10750" width="11.42578125" style="26" bestFit="1" customWidth="1"/>
    <col min="10751" max="10751" width="9.85546875" style="26" bestFit="1" customWidth="1"/>
    <col min="10752" max="10752" width="11.42578125" style="26" bestFit="1" customWidth="1"/>
    <col min="10753" max="10755" width="0" style="26" hidden="1" customWidth="1"/>
    <col min="10756" max="10757" width="8.5703125" style="26" bestFit="1" customWidth="1"/>
    <col min="10758" max="10758" width="9.85546875" style="26" bestFit="1" customWidth="1"/>
    <col min="10759" max="10759" width="8.28515625" style="26" bestFit="1" customWidth="1"/>
    <col min="10760" max="10760" width="7.7109375" style="26" bestFit="1" customWidth="1"/>
    <col min="10761" max="11005" width="14.5703125" style="26"/>
    <col min="11006" max="11006" width="11.42578125" style="26" bestFit="1" customWidth="1"/>
    <col min="11007" max="11007" width="9.85546875" style="26" bestFit="1" customWidth="1"/>
    <col min="11008" max="11008" width="11.42578125" style="26" bestFit="1" customWidth="1"/>
    <col min="11009" max="11011" width="0" style="26" hidden="1" customWidth="1"/>
    <col min="11012" max="11013" width="8.5703125" style="26" bestFit="1" customWidth="1"/>
    <col min="11014" max="11014" width="9.85546875" style="26" bestFit="1" customWidth="1"/>
    <col min="11015" max="11015" width="8.28515625" style="26" bestFit="1" customWidth="1"/>
    <col min="11016" max="11016" width="7.7109375" style="26" bestFit="1" customWidth="1"/>
    <col min="11017" max="11261" width="9.140625" style="26"/>
    <col min="11262" max="11262" width="11.42578125" style="26" bestFit="1" customWidth="1"/>
    <col min="11263" max="11263" width="9.85546875" style="26" bestFit="1" customWidth="1"/>
    <col min="11264" max="11264" width="11.42578125" style="26" bestFit="1" customWidth="1"/>
    <col min="11265" max="11267" width="0" style="26" hidden="1" customWidth="1"/>
    <col min="11268" max="11269" width="8.5703125" style="26" bestFit="1" customWidth="1"/>
    <col min="11270" max="11270" width="9.85546875" style="26" bestFit="1" customWidth="1"/>
    <col min="11271" max="11271" width="8.28515625" style="26" bestFit="1" customWidth="1"/>
    <col min="11272" max="11272" width="7.7109375" style="26" bestFit="1" customWidth="1"/>
    <col min="11273" max="11517" width="14.5703125" style="26"/>
    <col min="11518" max="11518" width="11.42578125" style="26" bestFit="1" customWidth="1"/>
    <col min="11519" max="11519" width="9.85546875" style="26" bestFit="1" customWidth="1"/>
    <col min="11520" max="11520" width="11.42578125" style="26" bestFit="1" customWidth="1"/>
    <col min="11521" max="11523" width="0" style="26" hidden="1" customWidth="1"/>
    <col min="11524" max="11525" width="8.5703125" style="26" bestFit="1" customWidth="1"/>
    <col min="11526" max="11526" width="9.85546875" style="26" bestFit="1" customWidth="1"/>
    <col min="11527" max="11527" width="8.28515625" style="26" bestFit="1" customWidth="1"/>
    <col min="11528" max="11528" width="7.7109375" style="26" bestFit="1" customWidth="1"/>
    <col min="11529" max="11773" width="14.5703125" style="26"/>
    <col min="11774" max="11774" width="11.42578125" style="26" bestFit="1" customWidth="1"/>
    <col min="11775" max="11775" width="9.85546875" style="26" bestFit="1" customWidth="1"/>
    <col min="11776" max="11776" width="11.42578125" style="26" bestFit="1" customWidth="1"/>
    <col min="11777" max="11779" width="0" style="26" hidden="1" customWidth="1"/>
    <col min="11780" max="11781" width="8.5703125" style="26" bestFit="1" customWidth="1"/>
    <col min="11782" max="11782" width="9.85546875" style="26" bestFit="1" customWidth="1"/>
    <col min="11783" max="11783" width="8.28515625" style="26" bestFit="1" customWidth="1"/>
    <col min="11784" max="11784" width="7.7109375" style="26" bestFit="1" customWidth="1"/>
    <col min="11785" max="12029" width="14.5703125" style="26"/>
    <col min="12030" max="12030" width="11.42578125" style="26" bestFit="1" customWidth="1"/>
    <col min="12031" max="12031" width="9.85546875" style="26" bestFit="1" customWidth="1"/>
    <col min="12032" max="12032" width="11.42578125" style="26" bestFit="1" customWidth="1"/>
    <col min="12033" max="12035" width="0" style="26" hidden="1" customWidth="1"/>
    <col min="12036" max="12037" width="8.5703125" style="26" bestFit="1" customWidth="1"/>
    <col min="12038" max="12038" width="9.85546875" style="26" bestFit="1" customWidth="1"/>
    <col min="12039" max="12039" width="8.28515625" style="26" bestFit="1" customWidth="1"/>
    <col min="12040" max="12040" width="7.7109375" style="26" bestFit="1" customWidth="1"/>
    <col min="12041" max="12285" width="9.140625" style="26"/>
    <col min="12286" max="12286" width="11.42578125" style="26" bestFit="1" customWidth="1"/>
    <col min="12287" max="12287" width="9.85546875" style="26" bestFit="1" customWidth="1"/>
    <col min="12288" max="12288" width="11.42578125" style="26" bestFit="1" customWidth="1"/>
    <col min="12289" max="12291" width="0" style="26" hidden="1" customWidth="1"/>
    <col min="12292" max="12293" width="8.5703125" style="26" bestFit="1" customWidth="1"/>
    <col min="12294" max="12294" width="9.85546875" style="26" bestFit="1" customWidth="1"/>
    <col min="12295" max="12295" width="8.28515625" style="26" bestFit="1" customWidth="1"/>
    <col min="12296" max="12296" width="7.7109375" style="26" bestFit="1" customWidth="1"/>
    <col min="12297" max="12541" width="14.5703125" style="26"/>
    <col min="12542" max="12542" width="11.42578125" style="26" bestFit="1" customWidth="1"/>
    <col min="12543" max="12543" width="9.85546875" style="26" bestFit="1" customWidth="1"/>
    <col min="12544" max="12544" width="11.42578125" style="26" bestFit="1" customWidth="1"/>
    <col min="12545" max="12547" width="0" style="26" hidden="1" customWidth="1"/>
    <col min="12548" max="12549" width="8.5703125" style="26" bestFit="1" customWidth="1"/>
    <col min="12550" max="12550" width="9.85546875" style="26" bestFit="1" customWidth="1"/>
    <col min="12551" max="12551" width="8.28515625" style="26" bestFit="1" customWidth="1"/>
    <col min="12552" max="12552" width="7.7109375" style="26" bestFit="1" customWidth="1"/>
    <col min="12553" max="12797" width="14.5703125" style="26"/>
    <col min="12798" max="12798" width="11.42578125" style="26" bestFit="1" customWidth="1"/>
    <col min="12799" max="12799" width="9.85546875" style="26" bestFit="1" customWidth="1"/>
    <col min="12800" max="12800" width="11.42578125" style="26" bestFit="1" customWidth="1"/>
    <col min="12801" max="12803" width="0" style="26" hidden="1" customWidth="1"/>
    <col min="12804" max="12805" width="8.5703125" style="26" bestFit="1" customWidth="1"/>
    <col min="12806" max="12806" width="9.85546875" style="26" bestFit="1" customWidth="1"/>
    <col min="12807" max="12807" width="8.28515625" style="26" bestFit="1" customWidth="1"/>
    <col min="12808" max="12808" width="7.7109375" style="26" bestFit="1" customWidth="1"/>
    <col min="12809" max="13053" width="14.5703125" style="26"/>
    <col min="13054" max="13054" width="11.42578125" style="26" bestFit="1" customWidth="1"/>
    <col min="13055" max="13055" width="9.85546875" style="26" bestFit="1" customWidth="1"/>
    <col min="13056" max="13056" width="11.42578125" style="26" bestFit="1" customWidth="1"/>
    <col min="13057" max="13059" width="0" style="26" hidden="1" customWidth="1"/>
    <col min="13060" max="13061" width="8.5703125" style="26" bestFit="1" customWidth="1"/>
    <col min="13062" max="13062" width="9.85546875" style="26" bestFit="1" customWidth="1"/>
    <col min="13063" max="13063" width="8.28515625" style="26" bestFit="1" customWidth="1"/>
    <col min="13064" max="13064" width="7.7109375" style="26" bestFit="1" customWidth="1"/>
    <col min="13065" max="13309" width="9.140625" style="26"/>
    <col min="13310" max="13310" width="11.42578125" style="26" bestFit="1" customWidth="1"/>
    <col min="13311" max="13311" width="9.85546875" style="26" bestFit="1" customWidth="1"/>
    <col min="13312" max="13312" width="11.42578125" style="26" bestFit="1" customWidth="1"/>
    <col min="13313" max="13315" width="0" style="26" hidden="1" customWidth="1"/>
    <col min="13316" max="13317" width="8.5703125" style="26" bestFit="1" customWidth="1"/>
    <col min="13318" max="13318" width="9.85546875" style="26" bestFit="1" customWidth="1"/>
    <col min="13319" max="13319" width="8.28515625" style="26" bestFit="1" customWidth="1"/>
    <col min="13320" max="13320" width="7.7109375" style="26" bestFit="1" customWidth="1"/>
    <col min="13321" max="13565" width="14.5703125" style="26"/>
    <col min="13566" max="13566" width="11.42578125" style="26" bestFit="1" customWidth="1"/>
    <col min="13567" max="13567" width="9.85546875" style="26" bestFit="1" customWidth="1"/>
    <col min="13568" max="13568" width="11.42578125" style="26" bestFit="1" customWidth="1"/>
    <col min="13569" max="13571" width="0" style="26" hidden="1" customWidth="1"/>
    <col min="13572" max="13573" width="8.5703125" style="26" bestFit="1" customWidth="1"/>
    <col min="13574" max="13574" width="9.85546875" style="26" bestFit="1" customWidth="1"/>
    <col min="13575" max="13575" width="8.28515625" style="26" bestFit="1" customWidth="1"/>
    <col min="13576" max="13576" width="7.7109375" style="26" bestFit="1" customWidth="1"/>
    <col min="13577" max="13821" width="14.5703125" style="26"/>
    <col min="13822" max="13822" width="11.42578125" style="26" bestFit="1" customWidth="1"/>
    <col min="13823" max="13823" width="9.85546875" style="26" bestFit="1" customWidth="1"/>
    <col min="13824" max="13824" width="11.42578125" style="26" bestFit="1" customWidth="1"/>
    <col min="13825" max="13827" width="0" style="26" hidden="1" customWidth="1"/>
    <col min="13828" max="13829" width="8.5703125" style="26" bestFit="1" customWidth="1"/>
    <col min="13830" max="13830" width="9.85546875" style="26" bestFit="1" customWidth="1"/>
    <col min="13831" max="13831" width="8.28515625" style="26" bestFit="1" customWidth="1"/>
    <col min="13832" max="13832" width="7.7109375" style="26" bestFit="1" customWidth="1"/>
    <col min="13833" max="14077" width="14.5703125" style="26"/>
    <col min="14078" max="14078" width="11.42578125" style="26" bestFit="1" customWidth="1"/>
    <col min="14079" max="14079" width="9.85546875" style="26" bestFit="1" customWidth="1"/>
    <col min="14080" max="14080" width="11.42578125" style="26" bestFit="1" customWidth="1"/>
    <col min="14081" max="14083" width="0" style="26" hidden="1" customWidth="1"/>
    <col min="14084" max="14085" width="8.5703125" style="26" bestFit="1" customWidth="1"/>
    <col min="14086" max="14086" width="9.85546875" style="26" bestFit="1" customWidth="1"/>
    <col min="14087" max="14087" width="8.28515625" style="26" bestFit="1" customWidth="1"/>
    <col min="14088" max="14088" width="7.7109375" style="26" bestFit="1" customWidth="1"/>
    <col min="14089" max="14333" width="9.140625" style="26"/>
    <col min="14334" max="14334" width="11.42578125" style="26" bestFit="1" customWidth="1"/>
    <col min="14335" max="14335" width="9.85546875" style="26" bestFit="1" customWidth="1"/>
    <col min="14336" max="14336" width="11.42578125" style="26" bestFit="1" customWidth="1"/>
    <col min="14337" max="14339" width="0" style="26" hidden="1" customWidth="1"/>
    <col min="14340" max="14341" width="8.5703125" style="26" bestFit="1" customWidth="1"/>
    <col min="14342" max="14342" width="9.85546875" style="26" bestFit="1" customWidth="1"/>
    <col min="14343" max="14343" width="8.28515625" style="26" bestFit="1" customWidth="1"/>
    <col min="14344" max="14344" width="7.7109375" style="26" bestFit="1" customWidth="1"/>
    <col min="14345" max="14589" width="14.5703125" style="26"/>
    <col min="14590" max="14590" width="11.42578125" style="26" bestFit="1" customWidth="1"/>
    <col min="14591" max="14591" width="9.85546875" style="26" bestFit="1" customWidth="1"/>
    <col min="14592" max="14592" width="11.42578125" style="26" bestFit="1" customWidth="1"/>
    <col min="14593" max="14595" width="0" style="26" hidden="1" customWidth="1"/>
    <col min="14596" max="14597" width="8.5703125" style="26" bestFit="1" customWidth="1"/>
    <col min="14598" max="14598" width="9.85546875" style="26" bestFit="1" customWidth="1"/>
    <col min="14599" max="14599" width="8.28515625" style="26" bestFit="1" customWidth="1"/>
    <col min="14600" max="14600" width="7.7109375" style="26" bestFit="1" customWidth="1"/>
    <col min="14601" max="14845" width="14.5703125" style="26"/>
    <col min="14846" max="14846" width="11.42578125" style="26" bestFit="1" customWidth="1"/>
    <col min="14847" max="14847" width="9.85546875" style="26" bestFit="1" customWidth="1"/>
    <col min="14848" max="14848" width="11.42578125" style="26" bestFit="1" customWidth="1"/>
    <col min="14849" max="14851" width="0" style="26" hidden="1" customWidth="1"/>
    <col min="14852" max="14853" width="8.5703125" style="26" bestFit="1" customWidth="1"/>
    <col min="14854" max="14854" width="9.85546875" style="26" bestFit="1" customWidth="1"/>
    <col min="14855" max="14855" width="8.28515625" style="26" bestFit="1" customWidth="1"/>
    <col min="14856" max="14856" width="7.7109375" style="26" bestFit="1" customWidth="1"/>
    <col min="14857" max="15101" width="14.5703125" style="26"/>
    <col min="15102" max="15102" width="11.42578125" style="26" bestFit="1" customWidth="1"/>
    <col min="15103" max="15103" width="9.85546875" style="26" bestFit="1" customWidth="1"/>
    <col min="15104" max="15104" width="11.42578125" style="26" bestFit="1" customWidth="1"/>
    <col min="15105" max="15107" width="0" style="26" hidden="1" customWidth="1"/>
    <col min="15108" max="15109" width="8.5703125" style="26" bestFit="1" customWidth="1"/>
    <col min="15110" max="15110" width="9.85546875" style="26" bestFit="1" customWidth="1"/>
    <col min="15111" max="15111" width="8.28515625" style="26" bestFit="1" customWidth="1"/>
    <col min="15112" max="15112" width="7.7109375" style="26" bestFit="1" customWidth="1"/>
    <col min="15113" max="15357" width="9.140625" style="26"/>
    <col min="15358" max="15358" width="11.42578125" style="26" bestFit="1" customWidth="1"/>
    <col min="15359" max="15359" width="9.85546875" style="26" bestFit="1" customWidth="1"/>
    <col min="15360" max="15360" width="11.42578125" style="26" bestFit="1" customWidth="1"/>
    <col min="15361" max="15363" width="0" style="26" hidden="1" customWidth="1"/>
    <col min="15364" max="15365" width="8.5703125" style="26" bestFit="1" customWidth="1"/>
    <col min="15366" max="15366" width="9.85546875" style="26" bestFit="1" customWidth="1"/>
    <col min="15367" max="15367" width="8.28515625" style="26" bestFit="1" customWidth="1"/>
    <col min="15368" max="15368" width="7.7109375" style="26" bestFit="1" customWidth="1"/>
    <col min="15369" max="15613" width="14.5703125" style="26"/>
    <col min="15614" max="15614" width="11.42578125" style="26" bestFit="1" customWidth="1"/>
    <col min="15615" max="15615" width="9.85546875" style="26" bestFit="1" customWidth="1"/>
    <col min="15616" max="15616" width="11.42578125" style="26" bestFit="1" customWidth="1"/>
    <col min="15617" max="15619" width="0" style="26" hidden="1" customWidth="1"/>
    <col min="15620" max="15621" width="8.5703125" style="26" bestFit="1" customWidth="1"/>
    <col min="15622" max="15622" width="9.85546875" style="26" bestFit="1" customWidth="1"/>
    <col min="15623" max="15623" width="8.28515625" style="26" bestFit="1" customWidth="1"/>
    <col min="15624" max="15624" width="7.7109375" style="26" bestFit="1" customWidth="1"/>
    <col min="15625" max="15869" width="14.5703125" style="26"/>
    <col min="15870" max="15870" width="11.42578125" style="26" bestFit="1" customWidth="1"/>
    <col min="15871" max="15871" width="9.85546875" style="26" bestFit="1" customWidth="1"/>
    <col min="15872" max="15872" width="11.42578125" style="26" bestFit="1" customWidth="1"/>
    <col min="15873" max="15875" width="0" style="26" hidden="1" customWidth="1"/>
    <col min="15876" max="15877" width="8.5703125" style="26" bestFit="1" customWidth="1"/>
    <col min="15878" max="15878" width="9.85546875" style="26" bestFit="1" customWidth="1"/>
    <col min="15879" max="15879" width="8.28515625" style="26" bestFit="1" customWidth="1"/>
    <col min="15880" max="15880" width="7.7109375" style="26" bestFit="1" customWidth="1"/>
    <col min="15881" max="16125" width="14.5703125" style="26"/>
    <col min="16126" max="16126" width="11.42578125" style="26" bestFit="1" customWidth="1"/>
    <col min="16127" max="16127" width="9.85546875" style="26" bestFit="1" customWidth="1"/>
    <col min="16128" max="16128" width="11.42578125" style="26" bestFit="1" customWidth="1"/>
    <col min="16129" max="16131" width="0" style="26" hidden="1" customWidth="1"/>
    <col min="16132" max="16133" width="8.5703125" style="26" bestFit="1" customWidth="1"/>
    <col min="16134" max="16134" width="9.85546875" style="26" bestFit="1" customWidth="1"/>
    <col min="16135" max="16135" width="8.28515625" style="26" bestFit="1" customWidth="1"/>
    <col min="16136" max="16136" width="7.7109375" style="26" bestFit="1" customWidth="1"/>
    <col min="16137" max="16384" width="9.140625" style="26"/>
  </cols>
  <sheetData>
    <row r="1" spans="1:16" s="34" customFormat="1" ht="19.149999999999999" customHeight="1">
      <c r="A1" s="32" t="s">
        <v>101</v>
      </c>
      <c r="B1" s="37" t="s">
        <v>102</v>
      </c>
      <c r="F1" s="38">
        <v>2014</v>
      </c>
      <c r="H1" s="35"/>
      <c r="I1" s="36"/>
      <c r="J1" s="36"/>
      <c r="K1" s="36"/>
      <c r="L1" s="36"/>
      <c r="M1" s="35"/>
      <c r="N1" s="35"/>
      <c r="O1" s="36"/>
    </row>
    <row r="2" spans="1:16" s="34" customFormat="1" ht="19.149999999999999" customHeight="1">
      <c r="A2" s="33"/>
      <c r="C2" s="35" t="s">
        <v>0</v>
      </c>
      <c r="D2" s="35" t="s">
        <v>1</v>
      </c>
      <c r="E2" s="35" t="s">
        <v>2</v>
      </c>
      <c r="F2" s="35" t="s">
        <v>78</v>
      </c>
      <c r="G2" s="34" t="s">
        <v>0</v>
      </c>
      <c r="H2" s="35" t="s">
        <v>82</v>
      </c>
      <c r="I2" s="36" t="s">
        <v>84</v>
      </c>
      <c r="J2" s="36" t="s">
        <v>85</v>
      </c>
      <c r="K2" s="36" t="s">
        <v>87</v>
      </c>
      <c r="L2" s="36" t="s">
        <v>78</v>
      </c>
      <c r="M2" s="35" t="s">
        <v>90</v>
      </c>
      <c r="N2" s="35" t="s">
        <v>91</v>
      </c>
      <c r="O2" s="36" t="s">
        <v>93</v>
      </c>
      <c r="P2" s="34" t="s">
        <v>61</v>
      </c>
    </row>
    <row r="3" spans="1:16" s="34" customFormat="1" ht="19.149999999999999" customHeight="1" outlineLevel="1">
      <c r="A3" s="32"/>
      <c r="B3" s="33"/>
      <c r="C3" s="35"/>
      <c r="D3" s="35"/>
      <c r="E3" s="35"/>
      <c r="F3" s="35" t="s">
        <v>79</v>
      </c>
      <c r="G3" s="34" t="s">
        <v>81</v>
      </c>
      <c r="H3" s="35" t="s">
        <v>83</v>
      </c>
      <c r="I3" s="36"/>
      <c r="J3" s="36" t="s">
        <v>86</v>
      </c>
      <c r="K3" s="36" t="s">
        <v>88</v>
      </c>
      <c r="L3" s="36" t="s">
        <v>89</v>
      </c>
      <c r="M3" s="35"/>
      <c r="N3" s="35" t="s">
        <v>92</v>
      </c>
      <c r="O3" s="36" t="s">
        <v>94</v>
      </c>
    </row>
    <row r="4" spans="1:16" s="34" customFormat="1" ht="19.149999999999999" customHeight="1" outlineLevel="1">
      <c r="A4" s="32"/>
      <c r="B4" s="33"/>
      <c r="C4" s="35"/>
      <c r="D4" s="35"/>
      <c r="E4" s="35"/>
      <c r="F4" s="35" t="s">
        <v>98</v>
      </c>
      <c r="H4" s="35"/>
      <c r="I4" s="36"/>
      <c r="J4" s="36" t="s">
        <v>81</v>
      </c>
      <c r="K4" s="36" t="s">
        <v>100</v>
      </c>
      <c r="L4" s="36"/>
      <c r="M4" s="35"/>
      <c r="N4" s="35" t="s">
        <v>81</v>
      </c>
      <c r="O4" s="36"/>
    </row>
    <row r="5" spans="1:16" s="34" customFormat="1" ht="19.149999999999999" customHeight="1" outlineLevel="1">
      <c r="A5" s="32"/>
      <c r="B5" s="33"/>
      <c r="C5" s="35"/>
      <c r="D5" s="35"/>
      <c r="E5" s="35"/>
      <c r="F5" s="35" t="s">
        <v>80</v>
      </c>
      <c r="H5" s="35"/>
      <c r="I5" s="36"/>
      <c r="J5" s="36"/>
      <c r="K5" s="36"/>
      <c r="L5" s="36"/>
      <c r="M5" s="35"/>
      <c r="N5" s="35"/>
      <c r="O5" s="36"/>
    </row>
    <row r="6" spans="1:16" ht="19.149999999999999" hidden="1" customHeight="1" outlineLevel="2">
      <c r="A6" s="21">
        <v>1385234</v>
      </c>
      <c r="B6" s="22" t="s">
        <v>9</v>
      </c>
      <c r="C6" s="23">
        <v>5975.82</v>
      </c>
      <c r="D6" s="23">
        <f t="shared" ref="D6:D18" si="0">C6/12</f>
        <v>497.98499999999996</v>
      </c>
      <c r="E6" s="24"/>
      <c r="G6" s="23">
        <v>464.67</v>
      </c>
      <c r="H6" s="24">
        <v>1380.42</v>
      </c>
    </row>
    <row r="7" spans="1:16" ht="19.149999999999999" hidden="1" customHeight="1" outlineLevel="2">
      <c r="A7" s="21">
        <v>1385234</v>
      </c>
      <c r="B7" s="22" t="s">
        <v>9</v>
      </c>
      <c r="C7" s="23">
        <v>5975.82</v>
      </c>
      <c r="D7" s="23">
        <f t="shared" si="0"/>
        <v>497.98499999999996</v>
      </c>
      <c r="E7" s="24"/>
      <c r="G7" s="23">
        <v>464.67</v>
      </c>
      <c r="H7" s="24">
        <v>1380.42</v>
      </c>
    </row>
    <row r="8" spans="1:16" ht="19.149999999999999" hidden="1" customHeight="1" outlineLevel="2">
      <c r="A8" s="21">
        <v>1385234</v>
      </c>
      <c r="B8" s="22" t="s">
        <v>9</v>
      </c>
      <c r="C8" s="23">
        <v>5975.82</v>
      </c>
      <c r="D8" s="23">
        <f t="shared" si="0"/>
        <v>497.98499999999996</v>
      </c>
      <c r="E8" s="24"/>
      <c r="G8" s="23">
        <v>464.67</v>
      </c>
      <c r="H8" s="24">
        <v>1380.42</v>
      </c>
    </row>
    <row r="9" spans="1:16" ht="19.149999999999999" hidden="1" customHeight="1" outlineLevel="2">
      <c r="A9" s="21">
        <v>1385234</v>
      </c>
      <c r="B9" s="22" t="s">
        <v>9</v>
      </c>
      <c r="C9" s="23">
        <v>5975.82</v>
      </c>
      <c r="D9" s="23">
        <f t="shared" si="0"/>
        <v>497.98499999999996</v>
      </c>
      <c r="E9" s="24"/>
      <c r="G9" s="23">
        <f>464.67-316.3</f>
        <v>148.37</v>
      </c>
      <c r="H9" s="24">
        <v>1380.42</v>
      </c>
    </row>
    <row r="10" spans="1:16" ht="19.149999999999999" hidden="1" customHeight="1" outlineLevel="2">
      <c r="A10" s="21">
        <v>1385234</v>
      </c>
      <c r="B10" s="22" t="s">
        <v>9</v>
      </c>
      <c r="C10" s="23">
        <v>5975.82</v>
      </c>
      <c r="D10" s="23">
        <f t="shared" si="0"/>
        <v>497.98499999999996</v>
      </c>
      <c r="E10" s="24"/>
      <c r="F10" s="24">
        <f>2301.66-200.1+172.09</f>
        <v>2273.65</v>
      </c>
      <c r="G10" s="23">
        <f>464.67-363.75</f>
        <v>100.92000000000002</v>
      </c>
      <c r="H10" s="24">
        <v>1380.42</v>
      </c>
      <c r="N10" s="24">
        <v>807.33</v>
      </c>
    </row>
    <row r="11" spans="1:16" ht="19.149999999999999" hidden="1" customHeight="1" outlineLevel="2">
      <c r="A11" s="21">
        <v>1385234</v>
      </c>
      <c r="B11" s="22" t="s">
        <v>9</v>
      </c>
      <c r="C11" s="23">
        <v>5975.82</v>
      </c>
      <c r="D11" s="23">
        <f t="shared" si="0"/>
        <v>497.98499999999996</v>
      </c>
      <c r="E11" s="24"/>
      <c r="F11" s="24">
        <v>3241.68</v>
      </c>
      <c r="G11" s="23">
        <f>464.67-363.75</f>
        <v>100.92000000000002</v>
      </c>
      <c r="H11" s="24">
        <v>1380.42</v>
      </c>
      <c r="M11" s="24">
        <v>55935.26</v>
      </c>
    </row>
    <row r="12" spans="1:16" ht="19.149999999999999" customHeight="1" outlineLevel="1" collapsed="1">
      <c r="A12" s="27" t="s">
        <v>8</v>
      </c>
      <c r="B12" s="22" t="s">
        <v>9</v>
      </c>
      <c r="C12" s="23"/>
      <c r="D12" s="23"/>
      <c r="E12" s="24"/>
      <c r="F12" s="24">
        <f t="shared" ref="F12:O12" si="1">SUBTOTAL(9,F6:F11)</f>
        <v>5515.33</v>
      </c>
      <c r="G12" s="23">
        <f t="shared" si="1"/>
        <v>1744.2200000000003</v>
      </c>
      <c r="H12" s="24">
        <f t="shared" si="1"/>
        <v>8282.52</v>
      </c>
      <c r="I12" s="25">
        <f t="shared" si="1"/>
        <v>0</v>
      </c>
      <c r="J12" s="25">
        <f t="shared" si="1"/>
        <v>0</v>
      </c>
      <c r="K12" s="25">
        <f t="shared" si="1"/>
        <v>0</v>
      </c>
      <c r="L12" s="25">
        <f t="shared" si="1"/>
        <v>0</v>
      </c>
      <c r="M12" s="24">
        <f t="shared" si="1"/>
        <v>55935.26</v>
      </c>
      <c r="N12" s="24">
        <f t="shared" si="1"/>
        <v>807.33</v>
      </c>
      <c r="O12" s="25">
        <f t="shared" si="1"/>
        <v>0</v>
      </c>
      <c r="P12" s="24">
        <f>SUM(F12:O12)</f>
        <v>72284.66</v>
      </c>
    </row>
    <row r="13" spans="1:16" ht="19.149999999999999" hidden="1" customHeight="1" outlineLevel="2">
      <c r="A13" s="21">
        <v>1386866</v>
      </c>
      <c r="B13" s="26" t="s">
        <v>11</v>
      </c>
      <c r="C13" s="24">
        <v>5694</v>
      </c>
      <c r="D13" s="23">
        <f t="shared" si="0"/>
        <v>474.5</v>
      </c>
      <c r="E13" s="24">
        <v>60</v>
      </c>
      <c r="F13" s="24">
        <v>864.95</v>
      </c>
      <c r="G13" s="23">
        <v>444.92</v>
      </c>
      <c r="H13" s="24">
        <v>1380.42</v>
      </c>
      <c r="P13" s="24">
        <f t="shared" ref="P13:P76" si="2">SUM(F13:O13)</f>
        <v>2690.29</v>
      </c>
    </row>
    <row r="14" spans="1:16" ht="19.149999999999999" hidden="1" customHeight="1" outlineLevel="2">
      <c r="A14" s="21">
        <v>1386866</v>
      </c>
      <c r="B14" s="26" t="s">
        <v>11</v>
      </c>
      <c r="C14" s="24">
        <v>5694</v>
      </c>
      <c r="D14" s="23">
        <f t="shared" si="0"/>
        <v>474.5</v>
      </c>
      <c r="E14" s="24">
        <v>60</v>
      </c>
      <c r="F14" s="24">
        <v>448.66</v>
      </c>
      <c r="G14" s="23">
        <v>444.92</v>
      </c>
      <c r="H14" s="24">
        <v>1380.42</v>
      </c>
      <c r="P14" s="24">
        <f t="shared" si="2"/>
        <v>2274</v>
      </c>
    </row>
    <row r="15" spans="1:16" ht="19.149999999999999" hidden="1" customHeight="1" outlineLevel="2">
      <c r="A15" s="21">
        <v>1386866</v>
      </c>
      <c r="B15" s="26" t="s">
        <v>11</v>
      </c>
      <c r="C15" s="24">
        <v>5694</v>
      </c>
      <c r="D15" s="23">
        <f t="shared" si="0"/>
        <v>474.5</v>
      </c>
      <c r="E15" s="24">
        <v>60</v>
      </c>
      <c r="G15" s="23">
        <v>444.92</v>
      </c>
      <c r="H15" s="24">
        <v>1380.42</v>
      </c>
      <c r="P15" s="24">
        <f t="shared" si="2"/>
        <v>1825.3400000000001</v>
      </c>
    </row>
    <row r="16" spans="1:16" ht="19.149999999999999" hidden="1" customHeight="1" outlineLevel="2">
      <c r="A16" s="21">
        <v>1386866</v>
      </c>
      <c r="B16" s="26" t="s">
        <v>11</v>
      </c>
      <c r="C16" s="24">
        <v>5694</v>
      </c>
      <c r="D16" s="23">
        <f t="shared" si="0"/>
        <v>474.5</v>
      </c>
      <c r="E16" s="24">
        <v>60</v>
      </c>
      <c r="F16" s="24">
        <v>805.7</v>
      </c>
      <c r="G16" s="23">
        <f>444.92-263.34</f>
        <v>181.58000000000004</v>
      </c>
      <c r="H16" s="24">
        <v>1380.42</v>
      </c>
      <c r="P16" s="24">
        <f t="shared" si="2"/>
        <v>2367.7000000000003</v>
      </c>
    </row>
    <row r="17" spans="1:16" ht="19.149999999999999" hidden="1" customHeight="1" outlineLevel="2">
      <c r="A17" s="21">
        <v>1386866</v>
      </c>
      <c r="B17" s="26" t="s">
        <v>11</v>
      </c>
      <c r="C17" s="24">
        <v>5694</v>
      </c>
      <c r="D17" s="23">
        <f t="shared" si="0"/>
        <v>474.5</v>
      </c>
      <c r="E17" s="24">
        <v>60</v>
      </c>
      <c r="G17" s="23">
        <v>444.92</v>
      </c>
      <c r="H17" s="24">
        <v>1380.42</v>
      </c>
      <c r="N17" s="24">
        <v>600</v>
      </c>
      <c r="P17" s="24">
        <f t="shared" si="2"/>
        <v>2425.34</v>
      </c>
    </row>
    <row r="18" spans="1:16" ht="19.149999999999999" hidden="1" customHeight="1" outlineLevel="2">
      <c r="A18" s="21">
        <v>1386866</v>
      </c>
      <c r="B18" s="26" t="s">
        <v>11</v>
      </c>
      <c r="C18" s="24">
        <v>5694</v>
      </c>
      <c r="D18" s="23">
        <f t="shared" si="0"/>
        <v>474.5</v>
      </c>
      <c r="E18" s="24">
        <v>60</v>
      </c>
      <c r="G18" s="23">
        <v>444.92</v>
      </c>
      <c r="H18" s="24">
        <v>1380.42</v>
      </c>
      <c r="P18" s="24">
        <f t="shared" si="2"/>
        <v>1825.3400000000001</v>
      </c>
    </row>
    <row r="19" spans="1:16" ht="19.149999999999999" hidden="1" customHeight="1" outlineLevel="2">
      <c r="A19" s="21">
        <v>1386866</v>
      </c>
      <c r="B19" s="22" t="s">
        <v>11</v>
      </c>
      <c r="C19" s="23"/>
      <c r="D19" s="23"/>
      <c r="E19" s="24"/>
      <c r="G19" s="23">
        <v>444.42</v>
      </c>
      <c r="H19" s="24">
        <v>1380.42</v>
      </c>
      <c r="P19" s="24">
        <f t="shared" si="2"/>
        <v>1824.8400000000001</v>
      </c>
    </row>
    <row r="20" spans="1:16" ht="19.149999999999999" hidden="1" customHeight="1" outlineLevel="2">
      <c r="A20" s="21">
        <v>1386866</v>
      </c>
      <c r="B20" s="22" t="s">
        <v>11</v>
      </c>
      <c r="C20" s="23"/>
      <c r="D20" s="23"/>
      <c r="E20" s="24"/>
      <c r="F20" s="24">
        <v>114.95</v>
      </c>
      <c r="G20" s="23">
        <v>444.42</v>
      </c>
      <c r="H20" s="24">
        <v>1380.42</v>
      </c>
      <c r="I20" s="24"/>
      <c r="J20" s="24"/>
      <c r="K20" s="24"/>
      <c r="L20" s="24"/>
      <c r="O20" s="24"/>
      <c r="P20" s="24">
        <f t="shared" si="2"/>
        <v>1939.79</v>
      </c>
    </row>
    <row r="21" spans="1:16" ht="19.149999999999999" hidden="1" customHeight="1" outlineLevel="2">
      <c r="A21" s="21">
        <v>1386866</v>
      </c>
      <c r="B21" s="22" t="s">
        <v>11</v>
      </c>
      <c r="C21" s="23"/>
      <c r="D21" s="23"/>
      <c r="E21" s="24"/>
      <c r="G21" s="23">
        <v>444.42</v>
      </c>
      <c r="H21" s="24">
        <v>1380.42</v>
      </c>
      <c r="I21" s="26"/>
      <c r="J21" s="26"/>
      <c r="K21" s="26"/>
      <c r="L21" s="26"/>
      <c r="M21" s="26"/>
      <c r="N21" s="26"/>
      <c r="O21" s="26"/>
      <c r="P21" s="24">
        <f t="shared" si="2"/>
        <v>1824.8400000000001</v>
      </c>
    </row>
    <row r="22" spans="1:16" ht="19.149999999999999" hidden="1" customHeight="1" outlineLevel="2">
      <c r="A22" s="21">
        <v>1386866</v>
      </c>
      <c r="B22" s="22" t="s">
        <v>11</v>
      </c>
      <c r="C22" s="23"/>
      <c r="D22" s="23"/>
      <c r="E22" s="24"/>
      <c r="G22" s="23">
        <v>444.42</v>
      </c>
      <c r="H22" s="24">
        <v>1380.42</v>
      </c>
      <c r="I22" s="26"/>
      <c r="J22" s="26"/>
      <c r="K22" s="26"/>
      <c r="L22" s="26"/>
      <c r="M22" s="26"/>
      <c r="N22" s="26"/>
      <c r="O22" s="26"/>
      <c r="P22" s="24">
        <f t="shared" si="2"/>
        <v>1824.8400000000001</v>
      </c>
    </row>
    <row r="23" spans="1:16" ht="19.149999999999999" hidden="1" customHeight="1" outlineLevel="2">
      <c r="A23" s="21">
        <v>1386866</v>
      </c>
      <c r="B23" s="22" t="s">
        <v>11</v>
      </c>
      <c r="C23" s="23"/>
      <c r="D23" s="23"/>
      <c r="E23" s="24"/>
      <c r="G23" s="23">
        <v>444.42</v>
      </c>
      <c r="H23" s="24">
        <v>1380.42</v>
      </c>
      <c r="I23" s="24"/>
      <c r="J23" s="24"/>
      <c r="K23" s="24"/>
      <c r="L23" s="24"/>
      <c r="O23" s="24"/>
      <c r="P23" s="24">
        <f t="shared" si="2"/>
        <v>1824.8400000000001</v>
      </c>
    </row>
    <row r="24" spans="1:16" ht="19.149999999999999" hidden="1" customHeight="1" outlineLevel="2">
      <c r="A24" s="21">
        <v>1386866</v>
      </c>
      <c r="B24" s="22" t="s">
        <v>11</v>
      </c>
      <c r="C24" s="23"/>
      <c r="D24" s="23"/>
      <c r="E24" s="24"/>
      <c r="G24" s="23">
        <v>444.42</v>
      </c>
      <c r="H24" s="24">
        <v>1380.42</v>
      </c>
      <c r="I24" s="28"/>
      <c r="J24" s="29"/>
      <c r="K24" s="29"/>
      <c r="L24" s="29">
        <v>402.83</v>
      </c>
      <c r="M24" s="28"/>
      <c r="N24" s="28"/>
      <c r="O24" s="29"/>
      <c r="P24" s="24">
        <f t="shared" si="2"/>
        <v>2227.67</v>
      </c>
    </row>
    <row r="25" spans="1:16" ht="19.149999999999999" customHeight="1" outlineLevel="1" collapsed="1">
      <c r="A25" s="21" t="s">
        <v>10</v>
      </c>
      <c r="B25" s="22" t="s">
        <v>11</v>
      </c>
      <c r="C25" s="23"/>
      <c r="D25" s="23"/>
      <c r="E25" s="24"/>
      <c r="F25" s="24">
        <f t="shared" ref="F25:O25" si="3">SUBTOTAL(9,F13:F24)</f>
        <v>2234.2600000000002</v>
      </c>
      <c r="G25" s="23">
        <f t="shared" si="3"/>
        <v>5072.7000000000007</v>
      </c>
      <c r="H25" s="24">
        <f t="shared" si="3"/>
        <v>16565.04</v>
      </c>
      <c r="I25" s="28">
        <f t="shared" si="3"/>
        <v>0</v>
      </c>
      <c r="J25" s="29">
        <f t="shared" si="3"/>
        <v>0</v>
      </c>
      <c r="K25" s="29">
        <f t="shared" si="3"/>
        <v>0</v>
      </c>
      <c r="L25" s="29">
        <f t="shared" si="3"/>
        <v>402.83</v>
      </c>
      <c r="M25" s="28">
        <f t="shared" si="3"/>
        <v>0</v>
      </c>
      <c r="N25" s="28">
        <f t="shared" si="3"/>
        <v>600</v>
      </c>
      <c r="O25" s="29">
        <f t="shared" si="3"/>
        <v>0</v>
      </c>
      <c r="P25" s="24">
        <f t="shared" si="2"/>
        <v>24874.83</v>
      </c>
    </row>
    <row r="26" spans="1:16" ht="19.149999999999999" hidden="1" customHeight="1" outlineLevel="2">
      <c r="A26" s="21">
        <v>1391394</v>
      </c>
      <c r="B26" s="26" t="s">
        <v>11</v>
      </c>
      <c r="C26" s="24"/>
      <c r="D26" s="23"/>
      <c r="E26" s="24"/>
      <c r="F26" s="24">
        <v>1540.76</v>
      </c>
      <c r="G26" s="23">
        <v>516.75</v>
      </c>
      <c r="H26" s="24">
        <v>1380.42</v>
      </c>
      <c r="P26" s="24">
        <f t="shared" si="2"/>
        <v>3437.9300000000003</v>
      </c>
    </row>
    <row r="27" spans="1:16" ht="19.149999999999999" hidden="1" customHeight="1" outlineLevel="2">
      <c r="A27" s="21">
        <v>1391394</v>
      </c>
      <c r="B27" s="26" t="s">
        <v>11</v>
      </c>
      <c r="C27" s="24"/>
      <c r="D27" s="23"/>
      <c r="E27" s="24"/>
      <c r="F27" s="24">
        <v>409.6</v>
      </c>
      <c r="G27" s="23">
        <v>516.75</v>
      </c>
      <c r="H27" s="24">
        <v>1380.42</v>
      </c>
      <c r="P27" s="24">
        <f t="shared" si="2"/>
        <v>2306.77</v>
      </c>
    </row>
    <row r="28" spans="1:16" ht="19.149999999999999" hidden="1" customHeight="1" outlineLevel="2">
      <c r="A28" s="21">
        <v>1391394</v>
      </c>
      <c r="B28" s="26" t="s">
        <v>11</v>
      </c>
      <c r="C28" s="24"/>
      <c r="D28" s="23"/>
      <c r="E28" s="24"/>
      <c r="F28" s="24">
        <v>390.02</v>
      </c>
      <c r="G28" s="23">
        <v>516.75</v>
      </c>
      <c r="H28" s="24">
        <v>1380.42</v>
      </c>
      <c r="L28" s="25">
        <v>671.73</v>
      </c>
      <c r="P28" s="24">
        <f t="shared" si="2"/>
        <v>2958.92</v>
      </c>
    </row>
    <row r="29" spans="1:16" ht="19.149999999999999" hidden="1" customHeight="1" outlineLevel="2">
      <c r="A29" s="21">
        <v>1391394</v>
      </c>
      <c r="B29" s="26" t="s">
        <v>11</v>
      </c>
      <c r="C29" s="24"/>
      <c r="D29" s="23"/>
      <c r="E29" s="24"/>
      <c r="F29" s="24">
        <v>1398.9</v>
      </c>
      <c r="G29" s="23">
        <v>516.75</v>
      </c>
      <c r="H29" s="24">
        <v>1380.42</v>
      </c>
      <c r="P29" s="24">
        <f t="shared" si="2"/>
        <v>3296.07</v>
      </c>
    </row>
    <row r="30" spans="1:16" ht="19.149999999999999" hidden="1" customHeight="1" outlineLevel="2">
      <c r="A30" s="21">
        <v>1391394</v>
      </c>
      <c r="B30" s="26" t="s">
        <v>11</v>
      </c>
      <c r="C30" s="24"/>
      <c r="D30" s="23"/>
      <c r="E30" s="24"/>
      <c r="F30" s="24">
        <f>376.08+400.79</f>
        <v>776.87</v>
      </c>
      <c r="G30" s="23">
        <v>516.75</v>
      </c>
      <c r="H30" s="24">
        <v>1380.42</v>
      </c>
      <c r="N30" s="24">
        <v>553.91999999999996</v>
      </c>
      <c r="P30" s="24">
        <f t="shared" si="2"/>
        <v>3227.96</v>
      </c>
    </row>
    <row r="31" spans="1:16" ht="19.149999999999999" hidden="1" customHeight="1" outlineLevel="2">
      <c r="A31" s="21">
        <v>1391394</v>
      </c>
      <c r="B31" s="26" t="s">
        <v>11</v>
      </c>
      <c r="C31" s="24"/>
      <c r="D31" s="23"/>
      <c r="E31" s="24"/>
      <c r="G31" s="23">
        <v>516.75</v>
      </c>
      <c r="H31" s="24">
        <v>1380.42</v>
      </c>
      <c r="M31" s="24">
        <v>16623.32</v>
      </c>
      <c r="P31" s="24">
        <f t="shared" si="2"/>
        <v>18520.489999999998</v>
      </c>
    </row>
    <row r="32" spans="1:16" ht="19.149999999999999" customHeight="1" outlineLevel="1" collapsed="1">
      <c r="A32" s="21" t="s">
        <v>12</v>
      </c>
      <c r="B32" s="26" t="s">
        <v>11</v>
      </c>
      <c r="C32" s="24"/>
      <c r="D32" s="23"/>
      <c r="E32" s="24"/>
      <c r="F32" s="24">
        <f t="shared" ref="F32:O32" si="4">SUBTOTAL(9,F26:F31)</f>
        <v>4516.1500000000005</v>
      </c>
      <c r="G32" s="23">
        <f t="shared" si="4"/>
        <v>3100.5</v>
      </c>
      <c r="H32" s="24">
        <f t="shared" si="4"/>
        <v>8282.52</v>
      </c>
      <c r="I32" s="25">
        <f t="shared" si="4"/>
        <v>0</v>
      </c>
      <c r="J32" s="25">
        <f t="shared" si="4"/>
        <v>0</v>
      </c>
      <c r="K32" s="25">
        <f t="shared" si="4"/>
        <v>0</v>
      </c>
      <c r="L32" s="25">
        <f t="shared" si="4"/>
        <v>671.73</v>
      </c>
      <c r="M32" s="24">
        <f t="shared" si="4"/>
        <v>16623.32</v>
      </c>
      <c r="N32" s="24">
        <f t="shared" si="4"/>
        <v>553.91999999999996</v>
      </c>
      <c r="O32" s="25">
        <f t="shared" si="4"/>
        <v>0</v>
      </c>
      <c r="P32" s="24">
        <f t="shared" si="2"/>
        <v>33748.14</v>
      </c>
    </row>
    <row r="33" spans="1:16" ht="19.149999999999999" hidden="1" customHeight="1" outlineLevel="2">
      <c r="A33" s="21">
        <v>226</v>
      </c>
      <c r="B33" s="26" t="s">
        <v>62</v>
      </c>
      <c r="C33" s="24"/>
      <c r="D33" s="23"/>
      <c r="E33" s="24"/>
      <c r="G33" s="23">
        <v>572.78</v>
      </c>
      <c r="H33" s="24">
        <v>1380.42</v>
      </c>
      <c r="P33" s="24">
        <f t="shared" si="2"/>
        <v>1953.2</v>
      </c>
    </row>
    <row r="34" spans="1:16" ht="19.149999999999999" hidden="1" customHeight="1" outlineLevel="2">
      <c r="A34" s="21">
        <v>226</v>
      </c>
      <c r="B34" s="26" t="s">
        <v>62</v>
      </c>
      <c r="C34" s="24"/>
      <c r="D34" s="23"/>
      <c r="E34" s="24"/>
      <c r="F34" s="24">
        <v>90.24</v>
      </c>
      <c r="G34" s="23">
        <v>572.78</v>
      </c>
      <c r="H34" s="24">
        <v>1380.42</v>
      </c>
      <c r="P34" s="24">
        <f t="shared" si="2"/>
        <v>2043.44</v>
      </c>
    </row>
    <row r="35" spans="1:16" ht="19.149999999999999" hidden="1" customHeight="1" outlineLevel="2">
      <c r="A35" s="21">
        <v>226</v>
      </c>
      <c r="B35" s="26" t="s">
        <v>62</v>
      </c>
      <c r="C35" s="24"/>
      <c r="D35" s="23"/>
      <c r="E35" s="24"/>
      <c r="G35" s="23">
        <v>572.78</v>
      </c>
      <c r="H35" s="24">
        <v>1380.42</v>
      </c>
      <c r="I35" s="26"/>
      <c r="J35" s="26"/>
      <c r="K35" s="26"/>
      <c r="L35" s="26"/>
      <c r="M35" s="26"/>
      <c r="N35" s="26"/>
      <c r="O35" s="26"/>
      <c r="P35" s="24">
        <f t="shared" si="2"/>
        <v>1953.2</v>
      </c>
    </row>
    <row r="36" spans="1:16" ht="19.149999999999999" hidden="1" customHeight="1" outlineLevel="2">
      <c r="A36" s="21">
        <v>226</v>
      </c>
      <c r="B36" s="26" t="s">
        <v>62</v>
      </c>
      <c r="C36" s="24"/>
      <c r="D36" s="23"/>
      <c r="E36" s="24"/>
      <c r="G36" s="23">
        <v>572.78</v>
      </c>
      <c r="H36" s="24">
        <v>1380.42</v>
      </c>
      <c r="I36" s="26"/>
      <c r="J36" s="26"/>
      <c r="K36" s="26"/>
      <c r="L36" s="26"/>
      <c r="M36" s="26"/>
      <c r="N36" s="26"/>
      <c r="O36" s="26"/>
      <c r="P36" s="24">
        <f t="shared" si="2"/>
        <v>1953.2</v>
      </c>
    </row>
    <row r="37" spans="1:16" ht="19.149999999999999" hidden="1" customHeight="1" outlineLevel="2">
      <c r="A37" s="21">
        <v>226</v>
      </c>
      <c r="B37" s="26" t="s">
        <v>62</v>
      </c>
      <c r="C37" s="24"/>
      <c r="D37" s="23"/>
      <c r="E37" s="24"/>
      <c r="G37" s="23">
        <v>572.78</v>
      </c>
      <c r="H37" s="24">
        <v>1380.42</v>
      </c>
      <c r="P37" s="24">
        <f t="shared" si="2"/>
        <v>1953.2</v>
      </c>
    </row>
    <row r="38" spans="1:16" ht="19.149999999999999" hidden="1" customHeight="1" outlineLevel="2">
      <c r="A38" s="21">
        <v>226</v>
      </c>
      <c r="B38" s="26" t="s">
        <v>62</v>
      </c>
      <c r="C38" s="24"/>
      <c r="D38" s="23"/>
      <c r="E38" s="24"/>
      <c r="G38" s="23">
        <v>572.78</v>
      </c>
      <c r="H38" s="24">
        <v>1380.42</v>
      </c>
      <c r="I38" s="28"/>
      <c r="J38" s="29"/>
      <c r="K38" s="29"/>
      <c r="L38" s="29"/>
      <c r="M38" s="28"/>
      <c r="N38" s="28"/>
      <c r="O38" s="29"/>
      <c r="P38" s="24">
        <f t="shared" si="2"/>
        <v>1953.2</v>
      </c>
    </row>
    <row r="39" spans="1:16" ht="19.149999999999999" customHeight="1" outlineLevel="1" collapsed="1">
      <c r="A39" s="21" t="s">
        <v>19</v>
      </c>
      <c r="B39" s="26" t="s">
        <v>62</v>
      </c>
      <c r="C39" s="24"/>
      <c r="D39" s="23"/>
      <c r="E39" s="24"/>
      <c r="F39" s="24">
        <f t="shared" ref="F39:O39" si="5">SUBTOTAL(9,F33:F38)</f>
        <v>90.24</v>
      </c>
      <c r="G39" s="23">
        <f t="shared" si="5"/>
        <v>3436.6799999999994</v>
      </c>
      <c r="H39" s="24">
        <f t="shared" si="5"/>
        <v>8282.52</v>
      </c>
      <c r="I39" s="28">
        <f t="shared" si="5"/>
        <v>0</v>
      </c>
      <c r="J39" s="29">
        <f t="shared" si="5"/>
        <v>0</v>
      </c>
      <c r="K39" s="29">
        <f t="shared" si="5"/>
        <v>0</v>
      </c>
      <c r="L39" s="29">
        <f t="shared" si="5"/>
        <v>0</v>
      </c>
      <c r="M39" s="28">
        <f t="shared" si="5"/>
        <v>0</v>
      </c>
      <c r="N39" s="28">
        <f t="shared" si="5"/>
        <v>0</v>
      </c>
      <c r="O39" s="29">
        <f t="shared" si="5"/>
        <v>0</v>
      </c>
      <c r="P39" s="24">
        <f t="shared" si="2"/>
        <v>11809.439999999999</v>
      </c>
    </row>
    <row r="40" spans="1:16" ht="19.149999999999999" hidden="1" customHeight="1" outlineLevel="2">
      <c r="A40" s="21">
        <v>225</v>
      </c>
      <c r="B40" s="22" t="s">
        <v>63</v>
      </c>
      <c r="C40" s="23"/>
      <c r="D40" s="23"/>
      <c r="E40" s="24"/>
      <c r="G40" s="23">
        <v>444.42</v>
      </c>
      <c r="H40" s="24">
        <v>1380.42</v>
      </c>
      <c r="P40" s="24">
        <f t="shared" si="2"/>
        <v>1824.8400000000001</v>
      </c>
    </row>
    <row r="41" spans="1:16" ht="19.149999999999999" hidden="1" customHeight="1" outlineLevel="2">
      <c r="A41" s="21">
        <v>225</v>
      </c>
      <c r="B41" s="22" t="s">
        <v>63</v>
      </c>
      <c r="C41" s="23"/>
      <c r="D41" s="23"/>
      <c r="E41" s="24"/>
      <c r="G41" s="23">
        <v>444.42</v>
      </c>
      <c r="H41" s="24">
        <v>1380.42</v>
      </c>
      <c r="P41" s="24">
        <f t="shared" si="2"/>
        <v>1824.8400000000001</v>
      </c>
    </row>
    <row r="42" spans="1:16" ht="19.149999999999999" hidden="1" customHeight="1" outlineLevel="2">
      <c r="A42" s="21">
        <v>225</v>
      </c>
      <c r="B42" s="22" t="s">
        <v>63</v>
      </c>
      <c r="C42" s="23"/>
      <c r="D42" s="23"/>
      <c r="E42" s="24"/>
      <c r="G42" s="23">
        <v>444.42</v>
      </c>
      <c r="H42" s="24">
        <v>1380.42</v>
      </c>
      <c r="I42" s="26"/>
      <c r="J42" s="26"/>
      <c r="K42" s="26"/>
      <c r="L42" s="26"/>
      <c r="M42" s="26"/>
      <c r="N42" s="26"/>
      <c r="O42" s="26"/>
      <c r="P42" s="24">
        <f t="shared" si="2"/>
        <v>1824.8400000000001</v>
      </c>
    </row>
    <row r="43" spans="1:16" ht="19.149999999999999" hidden="1" customHeight="1" outlineLevel="2">
      <c r="A43" s="21">
        <v>225</v>
      </c>
      <c r="B43" s="22" t="s">
        <v>63</v>
      </c>
      <c r="C43" s="23"/>
      <c r="D43" s="23"/>
      <c r="E43" s="24"/>
      <c r="G43" s="23">
        <v>444.42</v>
      </c>
      <c r="H43" s="24">
        <v>1380.42</v>
      </c>
      <c r="I43" s="26"/>
      <c r="J43" s="26"/>
      <c r="K43" s="26"/>
      <c r="L43" s="26"/>
      <c r="M43" s="26"/>
      <c r="N43" s="26"/>
      <c r="O43" s="26"/>
      <c r="P43" s="24">
        <f t="shared" si="2"/>
        <v>1824.8400000000001</v>
      </c>
    </row>
    <row r="44" spans="1:16" ht="19.149999999999999" hidden="1" customHeight="1" outlineLevel="2">
      <c r="A44" s="21">
        <v>225</v>
      </c>
      <c r="B44" s="22" t="s">
        <v>63</v>
      </c>
      <c r="C44" s="23"/>
      <c r="D44" s="23"/>
      <c r="E44" s="24"/>
      <c r="G44" s="23">
        <v>444.42</v>
      </c>
      <c r="H44" s="24">
        <v>1380.42</v>
      </c>
      <c r="P44" s="24">
        <f t="shared" si="2"/>
        <v>1824.8400000000001</v>
      </c>
    </row>
    <row r="45" spans="1:16" ht="19.149999999999999" hidden="1" customHeight="1" outlineLevel="2">
      <c r="A45" s="21">
        <v>225</v>
      </c>
      <c r="B45" s="22" t="s">
        <v>63</v>
      </c>
      <c r="C45" s="23"/>
      <c r="D45" s="23"/>
      <c r="E45" s="24"/>
      <c r="G45" s="23">
        <v>444.42</v>
      </c>
      <c r="H45" s="24">
        <v>1380.42</v>
      </c>
      <c r="I45" s="28"/>
      <c r="J45" s="29"/>
      <c r="K45" s="29"/>
      <c r="L45" s="29"/>
      <c r="M45" s="28"/>
      <c r="N45" s="28"/>
      <c r="O45" s="29"/>
      <c r="P45" s="24">
        <f t="shared" si="2"/>
        <v>1824.8400000000001</v>
      </c>
    </row>
    <row r="46" spans="1:16" ht="19.149999999999999" customHeight="1" outlineLevel="1" collapsed="1">
      <c r="A46" s="21" t="s">
        <v>64</v>
      </c>
      <c r="B46" s="22" t="s">
        <v>63</v>
      </c>
      <c r="C46" s="23"/>
      <c r="D46" s="23"/>
      <c r="E46" s="24"/>
      <c r="F46" s="24">
        <f t="shared" ref="F46:O46" si="6">SUBTOTAL(9,F40:F45)</f>
        <v>0</v>
      </c>
      <c r="G46" s="23">
        <f t="shared" si="6"/>
        <v>2666.52</v>
      </c>
      <c r="H46" s="24">
        <f t="shared" si="6"/>
        <v>8282.52</v>
      </c>
      <c r="I46" s="28">
        <f t="shared" si="6"/>
        <v>0</v>
      </c>
      <c r="J46" s="29">
        <f t="shared" si="6"/>
        <v>0</v>
      </c>
      <c r="K46" s="29">
        <f t="shared" si="6"/>
        <v>0</v>
      </c>
      <c r="L46" s="29">
        <f t="shared" si="6"/>
        <v>0</v>
      </c>
      <c r="M46" s="28">
        <f t="shared" si="6"/>
        <v>0</v>
      </c>
      <c r="N46" s="28">
        <f t="shared" si="6"/>
        <v>0</v>
      </c>
      <c r="O46" s="29">
        <f t="shared" si="6"/>
        <v>0</v>
      </c>
      <c r="P46" s="24">
        <f t="shared" si="2"/>
        <v>10949.04</v>
      </c>
    </row>
    <row r="47" spans="1:16" ht="19.149999999999999" hidden="1" customHeight="1" outlineLevel="2">
      <c r="A47" s="21">
        <v>1387656</v>
      </c>
      <c r="B47" s="22" t="s">
        <v>14</v>
      </c>
      <c r="C47" s="23">
        <v>6334.5</v>
      </c>
      <c r="D47" s="23">
        <f t="shared" ref="D47:D52" si="7">C47/12</f>
        <v>527.875</v>
      </c>
      <c r="E47" s="24"/>
      <c r="G47" s="23">
        <v>489.81</v>
      </c>
      <c r="H47" s="24">
        <v>1380.42</v>
      </c>
      <c r="P47" s="24">
        <f t="shared" si="2"/>
        <v>1870.23</v>
      </c>
    </row>
    <row r="48" spans="1:16" ht="19.149999999999999" hidden="1" customHeight="1" outlineLevel="2">
      <c r="A48" s="21">
        <v>1387656</v>
      </c>
      <c r="B48" s="22" t="s">
        <v>14</v>
      </c>
      <c r="C48" s="23">
        <v>6334.5</v>
      </c>
      <c r="D48" s="23">
        <f t="shared" si="7"/>
        <v>527.875</v>
      </c>
      <c r="E48" s="24"/>
      <c r="F48" s="24">
        <v>404.28</v>
      </c>
      <c r="G48" s="23">
        <v>489.81</v>
      </c>
      <c r="H48" s="24">
        <v>1380.42</v>
      </c>
      <c r="P48" s="24">
        <f t="shared" si="2"/>
        <v>2274.5100000000002</v>
      </c>
    </row>
    <row r="49" spans="1:16" ht="19.149999999999999" hidden="1" customHeight="1" outlineLevel="2">
      <c r="A49" s="21">
        <v>1387656</v>
      </c>
      <c r="B49" s="22" t="s">
        <v>14</v>
      </c>
      <c r="C49" s="23">
        <v>6334.5</v>
      </c>
      <c r="D49" s="23">
        <f t="shared" si="7"/>
        <v>527.875</v>
      </c>
      <c r="E49" s="24"/>
      <c r="F49" s="24">
        <v>852.68</v>
      </c>
      <c r="G49" s="23">
        <v>489.81</v>
      </c>
      <c r="H49" s="24">
        <v>1380.42</v>
      </c>
      <c r="P49" s="24">
        <f t="shared" si="2"/>
        <v>2722.91</v>
      </c>
    </row>
    <row r="50" spans="1:16" ht="19.149999999999999" hidden="1" customHeight="1" outlineLevel="2">
      <c r="A50" s="21">
        <v>1387656</v>
      </c>
      <c r="B50" s="22" t="s">
        <v>14</v>
      </c>
      <c r="C50" s="23">
        <v>6334.5</v>
      </c>
      <c r="D50" s="23">
        <f t="shared" si="7"/>
        <v>527.875</v>
      </c>
      <c r="E50" s="24"/>
      <c r="F50" s="24">
        <v>388.84</v>
      </c>
      <c r="G50" s="23">
        <v>489.81</v>
      </c>
      <c r="H50" s="24">
        <v>1380.42</v>
      </c>
      <c r="P50" s="24">
        <f t="shared" si="2"/>
        <v>2259.0700000000002</v>
      </c>
    </row>
    <row r="51" spans="1:16" ht="19.149999999999999" hidden="1" customHeight="1" outlineLevel="2">
      <c r="A51" s="21">
        <v>1387656</v>
      </c>
      <c r="B51" s="22" t="s">
        <v>14</v>
      </c>
      <c r="C51" s="23">
        <v>6334.5</v>
      </c>
      <c r="D51" s="23">
        <f t="shared" si="7"/>
        <v>527.875</v>
      </c>
      <c r="E51" s="24"/>
      <c r="G51" s="23">
        <v>489.81</v>
      </c>
      <c r="H51" s="24">
        <v>1380.42</v>
      </c>
      <c r="N51" s="24">
        <v>46.08</v>
      </c>
      <c r="P51" s="24">
        <f t="shared" si="2"/>
        <v>1916.31</v>
      </c>
    </row>
    <row r="52" spans="1:16" ht="19.149999999999999" hidden="1" customHeight="1" outlineLevel="2">
      <c r="A52" s="21">
        <v>1387656</v>
      </c>
      <c r="B52" s="22" t="s">
        <v>14</v>
      </c>
      <c r="C52" s="23">
        <v>6334.5</v>
      </c>
      <c r="D52" s="23">
        <f t="shared" si="7"/>
        <v>527.875</v>
      </c>
      <c r="E52" s="24"/>
      <c r="G52" s="23">
        <v>489.81</v>
      </c>
      <c r="H52" s="24">
        <v>1380.42</v>
      </c>
      <c r="I52" s="25">
        <v>2500</v>
      </c>
      <c r="P52" s="24">
        <f t="shared" si="2"/>
        <v>4370.2299999999996</v>
      </c>
    </row>
    <row r="53" spans="1:16" ht="19.149999999999999" hidden="1" customHeight="1" outlineLevel="2">
      <c r="A53" s="21">
        <v>1387656</v>
      </c>
      <c r="B53" s="22" t="s">
        <v>14</v>
      </c>
      <c r="C53" s="23"/>
      <c r="D53" s="23"/>
      <c r="E53" s="24"/>
      <c r="G53" s="23">
        <v>489.07</v>
      </c>
      <c r="H53" s="24">
        <v>1380.42</v>
      </c>
      <c r="P53" s="24">
        <f t="shared" si="2"/>
        <v>1869.49</v>
      </c>
    </row>
    <row r="54" spans="1:16" ht="19.149999999999999" hidden="1" customHeight="1" outlineLevel="2">
      <c r="A54" s="21">
        <v>1387656</v>
      </c>
      <c r="B54" s="22" t="s">
        <v>14</v>
      </c>
      <c r="C54" s="23"/>
      <c r="D54" s="23"/>
      <c r="E54" s="24"/>
      <c r="F54" s="24">
        <v>416.77</v>
      </c>
      <c r="G54" s="23">
        <v>489.07</v>
      </c>
      <c r="H54" s="24">
        <v>1380.42</v>
      </c>
      <c r="P54" s="24">
        <f t="shared" si="2"/>
        <v>2286.2600000000002</v>
      </c>
    </row>
    <row r="55" spans="1:16" ht="19.149999999999999" hidden="1" customHeight="1" outlineLevel="2">
      <c r="A55" s="21">
        <v>1387656</v>
      </c>
      <c r="B55" s="22" t="s">
        <v>14</v>
      </c>
      <c r="C55" s="23"/>
      <c r="D55" s="23"/>
      <c r="E55" s="24"/>
      <c r="F55" s="24">
        <v>322.11</v>
      </c>
      <c r="G55" s="23">
        <v>489.07</v>
      </c>
      <c r="H55" s="24">
        <v>1380.42</v>
      </c>
      <c r="I55" s="26"/>
      <c r="J55" s="26"/>
      <c r="K55" s="26"/>
      <c r="L55" s="26"/>
      <c r="M55" s="26"/>
      <c r="N55" s="26"/>
      <c r="O55" s="26"/>
      <c r="P55" s="24">
        <f t="shared" si="2"/>
        <v>2191.6000000000004</v>
      </c>
    </row>
    <row r="56" spans="1:16" ht="19.149999999999999" hidden="1" customHeight="1" outlineLevel="2">
      <c r="A56" s="21">
        <v>1387656</v>
      </c>
      <c r="B56" s="22" t="s">
        <v>14</v>
      </c>
      <c r="C56" s="23"/>
      <c r="D56" s="23"/>
      <c r="E56" s="24"/>
      <c r="G56" s="23">
        <v>489.07</v>
      </c>
      <c r="H56" s="24">
        <v>1380.42</v>
      </c>
      <c r="I56" s="26"/>
      <c r="J56" s="26"/>
      <c r="K56" s="26"/>
      <c r="L56" s="26"/>
      <c r="M56" s="26"/>
      <c r="N56" s="26"/>
      <c r="O56" s="26"/>
      <c r="P56" s="24">
        <f t="shared" si="2"/>
        <v>1869.49</v>
      </c>
    </row>
    <row r="57" spans="1:16" ht="19.149999999999999" hidden="1" customHeight="1" outlineLevel="2">
      <c r="A57" s="21">
        <v>1387656</v>
      </c>
      <c r="B57" s="22" t="s">
        <v>14</v>
      </c>
      <c r="C57" s="23"/>
      <c r="D57" s="23"/>
      <c r="E57" s="24"/>
      <c r="F57" s="24">
        <v>1127.01</v>
      </c>
      <c r="G57" s="23">
        <v>489.07</v>
      </c>
      <c r="H57" s="24">
        <v>1380.42</v>
      </c>
      <c r="P57" s="24">
        <f t="shared" si="2"/>
        <v>2996.5</v>
      </c>
    </row>
    <row r="58" spans="1:16" ht="19.149999999999999" hidden="1" customHeight="1" outlineLevel="2">
      <c r="A58" s="21">
        <v>1387656</v>
      </c>
      <c r="B58" s="22" t="s">
        <v>14</v>
      </c>
      <c r="C58" s="23"/>
      <c r="D58" s="23"/>
      <c r="E58" s="24"/>
      <c r="F58" s="24">
        <v>237.64</v>
      </c>
      <c r="G58" s="23">
        <v>489.07</v>
      </c>
      <c r="H58" s="24">
        <v>1380.42</v>
      </c>
      <c r="I58" s="28"/>
      <c r="J58" s="29"/>
      <c r="K58" s="29"/>
      <c r="L58" s="29"/>
      <c r="M58" s="28"/>
      <c r="N58" s="28"/>
      <c r="O58" s="29"/>
      <c r="P58" s="24">
        <f t="shared" si="2"/>
        <v>2107.13</v>
      </c>
    </row>
    <row r="59" spans="1:16" ht="19.149999999999999" customHeight="1" outlineLevel="1" collapsed="1">
      <c r="A59" s="21" t="s">
        <v>13</v>
      </c>
      <c r="B59" s="22" t="s">
        <v>14</v>
      </c>
      <c r="C59" s="23"/>
      <c r="D59" s="23"/>
      <c r="E59" s="24"/>
      <c r="F59" s="24">
        <f t="shared" ref="F59:O59" si="8">SUBTOTAL(9,F47:F58)</f>
        <v>3749.3299999999995</v>
      </c>
      <c r="G59" s="23">
        <f t="shared" si="8"/>
        <v>5873.28</v>
      </c>
      <c r="H59" s="24">
        <f t="shared" si="8"/>
        <v>16565.04</v>
      </c>
      <c r="I59" s="28">
        <f t="shared" si="8"/>
        <v>2500</v>
      </c>
      <c r="J59" s="29">
        <f t="shared" si="8"/>
        <v>0</v>
      </c>
      <c r="K59" s="29">
        <f t="shared" si="8"/>
        <v>0</v>
      </c>
      <c r="L59" s="29">
        <f t="shared" si="8"/>
        <v>0</v>
      </c>
      <c r="M59" s="28">
        <f t="shared" si="8"/>
        <v>0</v>
      </c>
      <c r="N59" s="28">
        <f t="shared" si="8"/>
        <v>46.08</v>
      </c>
      <c r="O59" s="29">
        <f t="shared" si="8"/>
        <v>0</v>
      </c>
      <c r="P59" s="24">
        <f t="shared" si="2"/>
        <v>28733.730000000003</v>
      </c>
    </row>
    <row r="60" spans="1:16" ht="19.149999999999999" hidden="1" customHeight="1" outlineLevel="2">
      <c r="A60" s="21">
        <v>1391419</v>
      </c>
      <c r="B60" s="22" t="s">
        <v>16</v>
      </c>
      <c r="C60" s="23"/>
      <c r="D60" s="23"/>
      <c r="E60" s="24"/>
      <c r="G60" s="23">
        <v>857.94</v>
      </c>
      <c r="H60" s="24">
        <v>1380.42</v>
      </c>
      <c r="P60" s="24">
        <f t="shared" si="2"/>
        <v>2238.36</v>
      </c>
    </row>
    <row r="61" spans="1:16" ht="19.149999999999999" hidden="1" customHeight="1" outlineLevel="2">
      <c r="A61" s="21">
        <v>1391419</v>
      </c>
      <c r="B61" s="22" t="s">
        <v>16</v>
      </c>
      <c r="C61" s="23"/>
      <c r="D61" s="23"/>
      <c r="E61" s="24"/>
      <c r="G61" s="23">
        <v>857.94</v>
      </c>
      <c r="H61" s="24">
        <v>1380.42</v>
      </c>
      <c r="P61" s="24">
        <f t="shared" si="2"/>
        <v>2238.36</v>
      </c>
    </row>
    <row r="62" spans="1:16" ht="19.149999999999999" hidden="1" customHeight="1" outlineLevel="2">
      <c r="A62" s="21">
        <v>1391419</v>
      </c>
      <c r="B62" s="22" t="s">
        <v>16</v>
      </c>
      <c r="C62" s="23"/>
      <c r="D62" s="23"/>
      <c r="E62" s="24"/>
      <c r="G62" s="23">
        <v>857.94</v>
      </c>
      <c r="H62" s="24">
        <v>1380.42</v>
      </c>
      <c r="P62" s="24">
        <f t="shared" si="2"/>
        <v>2238.36</v>
      </c>
    </row>
    <row r="63" spans="1:16" ht="19.149999999999999" hidden="1" customHeight="1" outlineLevel="2">
      <c r="A63" s="21">
        <v>1391419</v>
      </c>
      <c r="B63" s="22" t="s">
        <v>16</v>
      </c>
      <c r="C63" s="23"/>
      <c r="D63" s="23"/>
      <c r="E63" s="24"/>
      <c r="G63" s="23">
        <v>857.94</v>
      </c>
      <c r="H63" s="24">
        <v>1380.42</v>
      </c>
      <c r="P63" s="24">
        <f t="shared" si="2"/>
        <v>2238.36</v>
      </c>
    </row>
    <row r="64" spans="1:16" ht="19.149999999999999" hidden="1" customHeight="1" outlineLevel="2">
      <c r="A64" s="21">
        <v>1391419</v>
      </c>
      <c r="B64" s="22" t="s">
        <v>16</v>
      </c>
      <c r="C64" s="23"/>
      <c r="D64" s="23"/>
      <c r="E64" s="24"/>
      <c r="G64" s="23">
        <v>857.94</v>
      </c>
      <c r="H64" s="24">
        <v>1380.42</v>
      </c>
      <c r="P64" s="24">
        <f t="shared" si="2"/>
        <v>2238.36</v>
      </c>
    </row>
    <row r="65" spans="1:16" ht="19.149999999999999" hidden="1" customHeight="1" outlineLevel="2">
      <c r="A65" s="21">
        <v>1391419</v>
      </c>
      <c r="B65" s="22" t="s">
        <v>16</v>
      </c>
      <c r="C65" s="23"/>
      <c r="D65" s="23"/>
      <c r="E65" s="24"/>
      <c r="G65" s="23">
        <v>857.94</v>
      </c>
      <c r="H65" s="24">
        <v>1380.42</v>
      </c>
      <c r="P65" s="24">
        <f t="shared" si="2"/>
        <v>2238.36</v>
      </c>
    </row>
    <row r="66" spans="1:16" ht="19.149999999999999" hidden="1" customHeight="1" outlineLevel="2">
      <c r="A66" s="21">
        <v>1391419</v>
      </c>
      <c r="B66" s="22" t="s">
        <v>16</v>
      </c>
      <c r="C66" s="23"/>
      <c r="D66" s="23"/>
      <c r="E66" s="24"/>
      <c r="G66" s="23">
        <v>857.39</v>
      </c>
      <c r="H66" s="24">
        <v>1380.42</v>
      </c>
      <c r="P66" s="24">
        <f t="shared" si="2"/>
        <v>2237.81</v>
      </c>
    </row>
    <row r="67" spans="1:16" ht="19.149999999999999" hidden="1" customHeight="1" outlineLevel="2">
      <c r="A67" s="21">
        <v>1391419</v>
      </c>
      <c r="B67" s="22" t="s">
        <v>16</v>
      </c>
      <c r="C67" s="23"/>
      <c r="D67" s="23"/>
      <c r="E67" s="24"/>
      <c r="G67" s="23">
        <v>857.39</v>
      </c>
      <c r="H67" s="24">
        <v>1380.42</v>
      </c>
      <c r="P67" s="24">
        <f t="shared" si="2"/>
        <v>2237.81</v>
      </c>
    </row>
    <row r="68" spans="1:16" ht="19.149999999999999" hidden="1" customHeight="1" outlineLevel="2">
      <c r="A68" s="21">
        <v>1391419</v>
      </c>
      <c r="B68" s="22" t="s">
        <v>16</v>
      </c>
      <c r="C68" s="23"/>
      <c r="D68" s="23"/>
      <c r="E68" s="24"/>
      <c r="G68" s="23">
        <v>857.39</v>
      </c>
      <c r="H68" s="24">
        <v>1380.42</v>
      </c>
      <c r="I68" s="26"/>
      <c r="J68" s="26"/>
      <c r="K68" s="26"/>
      <c r="L68" s="26"/>
      <c r="M68" s="26"/>
      <c r="N68" s="26"/>
      <c r="O68" s="26"/>
      <c r="P68" s="24">
        <f t="shared" si="2"/>
        <v>2237.81</v>
      </c>
    </row>
    <row r="69" spans="1:16" ht="19.149999999999999" hidden="1" customHeight="1" outlineLevel="2">
      <c r="A69" s="21">
        <v>1391419</v>
      </c>
      <c r="B69" s="22" t="s">
        <v>16</v>
      </c>
      <c r="C69" s="23"/>
      <c r="D69" s="23"/>
      <c r="E69" s="24"/>
      <c r="G69" s="23">
        <v>857.39</v>
      </c>
      <c r="H69" s="24">
        <v>1380.42</v>
      </c>
      <c r="I69" s="26"/>
      <c r="J69" s="26"/>
      <c r="K69" s="26"/>
      <c r="L69" s="26"/>
      <c r="M69" s="26"/>
      <c r="N69" s="26"/>
      <c r="O69" s="26"/>
      <c r="P69" s="24">
        <f t="shared" si="2"/>
        <v>2237.81</v>
      </c>
    </row>
    <row r="70" spans="1:16" ht="19.149999999999999" hidden="1" customHeight="1" outlineLevel="2">
      <c r="A70" s="21">
        <v>1391419</v>
      </c>
      <c r="B70" s="22" t="s">
        <v>16</v>
      </c>
      <c r="C70" s="23"/>
      <c r="D70" s="23"/>
      <c r="E70" s="24"/>
      <c r="G70" s="23">
        <v>857.39</v>
      </c>
      <c r="H70" s="24">
        <v>1380.42</v>
      </c>
      <c r="P70" s="24">
        <f t="shared" si="2"/>
        <v>2237.81</v>
      </c>
    </row>
    <row r="71" spans="1:16" ht="19.149999999999999" hidden="1" customHeight="1" outlineLevel="2">
      <c r="A71" s="21">
        <v>1391419</v>
      </c>
      <c r="B71" s="22" t="s">
        <v>16</v>
      </c>
      <c r="C71" s="23"/>
      <c r="D71" s="23"/>
      <c r="E71" s="24"/>
      <c r="G71" s="23">
        <v>857.39</v>
      </c>
      <c r="H71" s="24">
        <v>1380.42</v>
      </c>
      <c r="I71" s="28"/>
      <c r="J71" s="29"/>
      <c r="K71" s="29"/>
      <c r="L71" s="29"/>
      <c r="M71" s="28"/>
      <c r="N71" s="28"/>
      <c r="O71" s="29"/>
      <c r="P71" s="24">
        <f t="shared" si="2"/>
        <v>2237.81</v>
      </c>
    </row>
    <row r="72" spans="1:16" ht="23.25" customHeight="1" outlineLevel="1" collapsed="1">
      <c r="A72" s="21" t="s">
        <v>15</v>
      </c>
      <c r="B72" s="22" t="s">
        <v>16</v>
      </c>
      <c r="C72" s="23"/>
      <c r="D72" s="23"/>
      <c r="E72" s="24"/>
      <c r="F72" s="24">
        <f t="shared" ref="F72:O72" si="9">SUBTOTAL(9,F60:F71)</f>
        <v>0</v>
      </c>
      <c r="G72" s="23">
        <f t="shared" si="9"/>
        <v>10291.980000000001</v>
      </c>
      <c r="H72" s="24">
        <f t="shared" si="9"/>
        <v>16565.04</v>
      </c>
      <c r="I72" s="28">
        <f t="shared" si="9"/>
        <v>0</v>
      </c>
      <c r="J72" s="29">
        <f t="shared" si="9"/>
        <v>0</v>
      </c>
      <c r="K72" s="29">
        <f t="shared" si="9"/>
        <v>0</v>
      </c>
      <c r="L72" s="29">
        <f t="shared" si="9"/>
        <v>0</v>
      </c>
      <c r="M72" s="28">
        <f t="shared" si="9"/>
        <v>0</v>
      </c>
      <c r="N72" s="28">
        <f t="shared" si="9"/>
        <v>0</v>
      </c>
      <c r="O72" s="29">
        <f t="shared" si="9"/>
        <v>0</v>
      </c>
      <c r="P72" s="24">
        <f t="shared" si="2"/>
        <v>26857.020000000004</v>
      </c>
    </row>
    <row r="73" spans="1:16" ht="19.149999999999999" hidden="1" customHeight="1" outlineLevel="2">
      <c r="A73" s="21">
        <v>1385359</v>
      </c>
      <c r="B73" s="22" t="s">
        <v>18</v>
      </c>
      <c r="C73" s="23">
        <v>10561.8</v>
      </c>
      <c r="D73" s="23">
        <f t="shared" ref="D73:D78" si="10">C73/12</f>
        <v>880.15</v>
      </c>
      <c r="E73" s="24">
        <v>60</v>
      </c>
      <c r="F73" s="24">
        <v>1218.26</v>
      </c>
      <c r="G73" s="23">
        <v>786.11</v>
      </c>
      <c r="H73" s="24">
        <v>1380.42</v>
      </c>
      <c r="P73" s="24">
        <f t="shared" si="2"/>
        <v>3384.79</v>
      </c>
    </row>
    <row r="74" spans="1:16" ht="19.149999999999999" hidden="1" customHeight="1" outlineLevel="2">
      <c r="A74" s="21">
        <v>1385359</v>
      </c>
      <c r="B74" s="22" t="s">
        <v>18</v>
      </c>
      <c r="C74" s="23">
        <v>10561.8</v>
      </c>
      <c r="D74" s="23">
        <f t="shared" si="10"/>
        <v>880.15</v>
      </c>
      <c r="E74" s="24">
        <v>60</v>
      </c>
      <c r="G74" s="23">
        <v>786.11</v>
      </c>
      <c r="H74" s="24">
        <v>1380.42</v>
      </c>
      <c r="P74" s="24">
        <f t="shared" si="2"/>
        <v>2166.5300000000002</v>
      </c>
    </row>
    <row r="75" spans="1:16" ht="19.149999999999999" hidden="1" customHeight="1" outlineLevel="2">
      <c r="A75" s="21">
        <v>1385359</v>
      </c>
      <c r="B75" s="22" t="s">
        <v>18</v>
      </c>
      <c r="C75" s="23">
        <v>10561.8</v>
      </c>
      <c r="D75" s="23">
        <f t="shared" si="10"/>
        <v>880.15</v>
      </c>
      <c r="E75" s="24">
        <v>60</v>
      </c>
      <c r="F75" s="24">
        <v>376.42</v>
      </c>
      <c r="G75" s="23">
        <v>786.11</v>
      </c>
      <c r="H75" s="24">
        <v>1380.42</v>
      </c>
      <c r="P75" s="24">
        <f t="shared" si="2"/>
        <v>2542.9499999999998</v>
      </c>
    </row>
    <row r="76" spans="1:16" ht="19.149999999999999" hidden="1" customHeight="1" outlineLevel="2">
      <c r="A76" s="21">
        <v>1385359</v>
      </c>
      <c r="B76" s="22" t="s">
        <v>18</v>
      </c>
      <c r="C76" s="23">
        <v>10561.8</v>
      </c>
      <c r="D76" s="23">
        <f t="shared" si="10"/>
        <v>880.15</v>
      </c>
      <c r="E76" s="24">
        <v>60</v>
      </c>
      <c r="F76" s="24">
        <v>1053.1500000000001</v>
      </c>
      <c r="G76" s="23">
        <v>786.11</v>
      </c>
      <c r="H76" s="24">
        <v>1380.42</v>
      </c>
      <c r="P76" s="24">
        <f t="shared" si="2"/>
        <v>3219.6800000000003</v>
      </c>
    </row>
    <row r="77" spans="1:16" ht="19.149999999999999" hidden="1" customHeight="1" outlineLevel="2">
      <c r="A77" s="21">
        <v>1385359</v>
      </c>
      <c r="B77" s="22" t="s">
        <v>18</v>
      </c>
      <c r="C77" s="23">
        <v>10561.8</v>
      </c>
      <c r="D77" s="23">
        <f t="shared" si="10"/>
        <v>880.15</v>
      </c>
      <c r="E77" s="24">
        <v>60</v>
      </c>
      <c r="G77" s="23">
        <v>786.11</v>
      </c>
      <c r="H77" s="24">
        <v>1380.42</v>
      </c>
      <c r="P77" s="24">
        <f t="shared" ref="P77:P140" si="11">SUM(F77:O77)</f>
        <v>2166.5300000000002</v>
      </c>
    </row>
    <row r="78" spans="1:16" ht="19.149999999999999" hidden="1" customHeight="1" outlineLevel="2">
      <c r="A78" s="21">
        <v>1385359</v>
      </c>
      <c r="B78" s="22" t="s">
        <v>18</v>
      </c>
      <c r="C78" s="23">
        <v>10561.8</v>
      </c>
      <c r="D78" s="23">
        <f t="shared" si="10"/>
        <v>880.15</v>
      </c>
      <c r="E78" s="24">
        <v>60</v>
      </c>
      <c r="G78" s="23">
        <v>786.11</v>
      </c>
      <c r="H78" s="24">
        <v>1380.42</v>
      </c>
      <c r="I78" s="25">
        <v>2500</v>
      </c>
      <c r="P78" s="24">
        <f t="shared" si="11"/>
        <v>4666.5300000000007</v>
      </c>
    </row>
    <row r="79" spans="1:16" ht="19.149999999999999" hidden="1" customHeight="1" outlineLevel="2">
      <c r="A79" s="21">
        <v>1385359</v>
      </c>
      <c r="B79" s="22" t="s">
        <v>18</v>
      </c>
      <c r="C79" s="23"/>
      <c r="D79" s="23"/>
      <c r="E79" s="24"/>
      <c r="G79" s="23">
        <v>784.84</v>
      </c>
      <c r="H79" s="24">
        <v>1380.42</v>
      </c>
      <c r="P79" s="24">
        <f t="shared" si="11"/>
        <v>2165.2600000000002</v>
      </c>
    </row>
    <row r="80" spans="1:16" ht="19.149999999999999" hidden="1" customHeight="1" outlineLevel="2">
      <c r="A80" s="21">
        <v>1385359</v>
      </c>
      <c r="B80" s="22" t="s">
        <v>18</v>
      </c>
      <c r="C80" s="23"/>
      <c r="D80" s="23"/>
      <c r="E80" s="24"/>
      <c r="G80" s="23">
        <v>784.84</v>
      </c>
      <c r="H80" s="24">
        <v>1380.42</v>
      </c>
      <c r="P80" s="24">
        <f t="shared" si="11"/>
        <v>2165.2600000000002</v>
      </c>
    </row>
    <row r="81" spans="1:16" ht="19.149999999999999" hidden="1" customHeight="1" outlineLevel="2">
      <c r="A81" s="21">
        <v>1385359</v>
      </c>
      <c r="B81" s="22" t="s">
        <v>18</v>
      </c>
      <c r="C81" s="23"/>
      <c r="D81" s="23"/>
      <c r="E81" s="24"/>
      <c r="F81" s="24">
        <v>407.17</v>
      </c>
      <c r="G81" s="23">
        <v>784.84</v>
      </c>
      <c r="H81" s="24">
        <v>1380.42</v>
      </c>
      <c r="I81" s="26"/>
      <c r="J81" s="26"/>
      <c r="K81" s="26"/>
      <c r="L81" s="26"/>
      <c r="M81" s="26"/>
      <c r="N81" s="26"/>
      <c r="O81" s="26"/>
      <c r="P81" s="24">
        <f t="shared" si="11"/>
        <v>2572.4300000000003</v>
      </c>
    </row>
    <row r="82" spans="1:16" ht="19.149999999999999" hidden="1" customHeight="1" outlineLevel="2">
      <c r="A82" s="21">
        <v>1385359</v>
      </c>
      <c r="B82" s="22" t="s">
        <v>18</v>
      </c>
      <c r="C82" s="23"/>
      <c r="D82" s="23"/>
      <c r="E82" s="24"/>
      <c r="G82" s="23">
        <v>784.84</v>
      </c>
      <c r="H82" s="24">
        <v>1380.42</v>
      </c>
      <c r="I82" s="26"/>
      <c r="J82" s="26"/>
      <c r="K82" s="26"/>
      <c r="L82" s="26"/>
      <c r="M82" s="26"/>
      <c r="N82" s="26"/>
      <c r="O82" s="26"/>
      <c r="P82" s="24">
        <f t="shared" si="11"/>
        <v>2165.2600000000002</v>
      </c>
    </row>
    <row r="83" spans="1:16" ht="19.149999999999999" hidden="1" customHeight="1" outlineLevel="2">
      <c r="A83" s="21">
        <v>1385359</v>
      </c>
      <c r="B83" s="22" t="s">
        <v>18</v>
      </c>
      <c r="C83" s="23"/>
      <c r="D83" s="23"/>
      <c r="E83" s="24"/>
      <c r="F83" s="24">
        <v>374.81</v>
      </c>
      <c r="G83" s="23">
        <v>784.84</v>
      </c>
      <c r="H83" s="24">
        <v>1380.42</v>
      </c>
      <c r="P83" s="24">
        <f t="shared" si="11"/>
        <v>2540.0700000000002</v>
      </c>
    </row>
    <row r="84" spans="1:16" ht="19.149999999999999" hidden="1" customHeight="1" outlineLevel="2">
      <c r="A84" s="21">
        <v>1385359</v>
      </c>
      <c r="B84" s="22" t="s">
        <v>18</v>
      </c>
      <c r="C84" s="23"/>
      <c r="D84" s="23"/>
      <c r="E84" s="24"/>
      <c r="F84" s="24">
        <v>272.49</v>
      </c>
      <c r="G84" s="23">
        <v>784.84</v>
      </c>
      <c r="H84" s="24">
        <v>1380.42</v>
      </c>
      <c r="I84" s="28">
        <v>100</v>
      </c>
      <c r="J84" s="29"/>
      <c r="K84" s="29"/>
      <c r="L84" s="29"/>
      <c r="M84" s="28"/>
      <c r="N84" s="28"/>
      <c r="O84" s="29"/>
      <c r="P84" s="24">
        <f t="shared" si="11"/>
        <v>2537.75</v>
      </c>
    </row>
    <row r="85" spans="1:16" ht="19.149999999999999" customHeight="1" outlineLevel="1" collapsed="1">
      <c r="A85" s="21" t="s">
        <v>17</v>
      </c>
      <c r="B85" s="22" t="s">
        <v>18</v>
      </c>
      <c r="C85" s="23"/>
      <c r="D85" s="23"/>
      <c r="E85" s="24"/>
      <c r="F85" s="24">
        <f t="shared" ref="F85:O85" si="12">SUBTOTAL(9,F73:F84)</f>
        <v>3702.3</v>
      </c>
      <c r="G85" s="23">
        <f t="shared" si="12"/>
        <v>9425.7000000000007</v>
      </c>
      <c r="H85" s="24">
        <f t="shared" si="12"/>
        <v>16565.04</v>
      </c>
      <c r="I85" s="28">
        <f t="shared" si="12"/>
        <v>2600</v>
      </c>
      <c r="J85" s="29">
        <f t="shared" si="12"/>
        <v>0</v>
      </c>
      <c r="K85" s="29">
        <f t="shared" si="12"/>
        <v>0</v>
      </c>
      <c r="L85" s="29">
        <f t="shared" si="12"/>
        <v>0</v>
      </c>
      <c r="M85" s="28">
        <f t="shared" si="12"/>
        <v>0</v>
      </c>
      <c r="N85" s="28">
        <f t="shared" si="12"/>
        <v>0</v>
      </c>
      <c r="O85" s="29">
        <f t="shared" si="12"/>
        <v>0</v>
      </c>
      <c r="P85" s="24">
        <f t="shared" si="11"/>
        <v>32293.040000000001</v>
      </c>
    </row>
    <row r="86" spans="1:16" ht="19.149999999999999" hidden="1" customHeight="1" outlineLevel="2">
      <c r="A86" s="21">
        <v>1385386</v>
      </c>
      <c r="B86" s="22" t="s">
        <v>20</v>
      </c>
      <c r="C86" s="23">
        <v>8768.4</v>
      </c>
      <c r="D86" s="23">
        <f t="shared" ref="D86:D91" si="13">C86/12</f>
        <v>730.69999999999993</v>
      </c>
      <c r="E86" s="24">
        <v>60</v>
      </c>
      <c r="G86" s="23">
        <v>660.41</v>
      </c>
      <c r="H86" s="24">
        <v>1380.42</v>
      </c>
      <c r="P86" s="24">
        <f t="shared" si="11"/>
        <v>2040.83</v>
      </c>
    </row>
    <row r="87" spans="1:16" ht="19.149999999999999" hidden="1" customHeight="1" outlineLevel="2">
      <c r="A87" s="21">
        <v>1385386</v>
      </c>
      <c r="B87" s="22" t="s">
        <v>20</v>
      </c>
      <c r="C87" s="23">
        <v>8768.4</v>
      </c>
      <c r="D87" s="23">
        <f t="shared" si="13"/>
        <v>730.69999999999993</v>
      </c>
      <c r="E87" s="24">
        <v>60</v>
      </c>
      <c r="G87" s="23">
        <v>660.41</v>
      </c>
      <c r="H87" s="24">
        <v>1380.42</v>
      </c>
      <c r="P87" s="24">
        <f t="shared" si="11"/>
        <v>2040.83</v>
      </c>
    </row>
    <row r="88" spans="1:16" ht="19.149999999999999" hidden="1" customHeight="1" outlineLevel="2">
      <c r="A88" s="21">
        <v>1385386</v>
      </c>
      <c r="B88" s="22" t="s">
        <v>20</v>
      </c>
      <c r="C88" s="23">
        <v>8768.4</v>
      </c>
      <c r="D88" s="23">
        <f t="shared" si="13"/>
        <v>730.69999999999993</v>
      </c>
      <c r="E88" s="24">
        <v>60</v>
      </c>
      <c r="G88" s="23">
        <v>660.41</v>
      </c>
      <c r="H88" s="24">
        <v>1380.42</v>
      </c>
      <c r="P88" s="24">
        <f t="shared" si="11"/>
        <v>2040.83</v>
      </c>
    </row>
    <row r="89" spans="1:16" ht="19.149999999999999" hidden="1" customHeight="1" outlineLevel="2">
      <c r="A89" s="21">
        <v>1385386</v>
      </c>
      <c r="B89" s="22" t="s">
        <v>20</v>
      </c>
      <c r="C89" s="23">
        <v>8768.4</v>
      </c>
      <c r="D89" s="23">
        <f t="shared" si="13"/>
        <v>730.69999999999993</v>
      </c>
      <c r="E89" s="24">
        <v>60</v>
      </c>
      <c r="G89" s="23">
        <v>660.41</v>
      </c>
      <c r="H89" s="24">
        <v>1380.42</v>
      </c>
      <c r="P89" s="24">
        <f t="shared" si="11"/>
        <v>2040.83</v>
      </c>
    </row>
    <row r="90" spans="1:16" ht="19.149999999999999" hidden="1" customHeight="1" outlineLevel="2">
      <c r="A90" s="21">
        <v>1385386</v>
      </c>
      <c r="B90" s="22" t="s">
        <v>20</v>
      </c>
      <c r="C90" s="23">
        <v>8768.4</v>
      </c>
      <c r="D90" s="23">
        <f t="shared" si="13"/>
        <v>730.69999999999993</v>
      </c>
      <c r="E90" s="24">
        <v>60</v>
      </c>
      <c r="F90" s="24">
        <f>3378.55-503.13</f>
        <v>2875.42</v>
      </c>
      <c r="G90" s="23">
        <v>660.41</v>
      </c>
      <c r="H90" s="24">
        <v>1380.42</v>
      </c>
      <c r="P90" s="24">
        <f t="shared" si="11"/>
        <v>4916.25</v>
      </c>
    </row>
    <row r="91" spans="1:16" ht="19.149999999999999" hidden="1" customHeight="1" outlineLevel="2">
      <c r="A91" s="21">
        <v>1385386</v>
      </c>
      <c r="B91" s="22" t="s">
        <v>20</v>
      </c>
      <c r="C91" s="23">
        <v>8768.4</v>
      </c>
      <c r="D91" s="23">
        <f t="shared" si="13"/>
        <v>730.69999999999993</v>
      </c>
      <c r="E91" s="24">
        <v>60</v>
      </c>
      <c r="G91" s="23">
        <v>660.41</v>
      </c>
      <c r="H91" s="24">
        <v>1380.42</v>
      </c>
      <c r="I91" s="25">
        <v>2500</v>
      </c>
      <c r="P91" s="24">
        <f t="shared" si="11"/>
        <v>4540.83</v>
      </c>
    </row>
    <row r="92" spans="1:16" ht="19.149999999999999" hidden="1" customHeight="1" outlineLevel="2">
      <c r="A92" s="21">
        <v>1385386</v>
      </c>
      <c r="B92" s="22" t="s">
        <v>20</v>
      </c>
      <c r="C92" s="23"/>
      <c r="D92" s="23"/>
      <c r="E92" s="24"/>
      <c r="G92" s="23">
        <v>662.07</v>
      </c>
      <c r="H92" s="24">
        <v>1380.42</v>
      </c>
      <c r="P92" s="24">
        <f t="shared" si="11"/>
        <v>2042.4900000000002</v>
      </c>
    </row>
    <row r="93" spans="1:16" ht="19.149999999999999" hidden="1" customHeight="1" outlineLevel="2">
      <c r="A93" s="21">
        <v>1385386</v>
      </c>
      <c r="B93" s="22" t="s">
        <v>20</v>
      </c>
      <c r="C93" s="23"/>
      <c r="D93" s="23"/>
      <c r="E93" s="24"/>
      <c r="G93" s="23">
        <v>662.07</v>
      </c>
      <c r="H93" s="24">
        <v>1380.42</v>
      </c>
      <c r="P93" s="24">
        <f t="shared" si="11"/>
        <v>2042.4900000000002</v>
      </c>
    </row>
    <row r="94" spans="1:16" ht="19.149999999999999" hidden="1" customHeight="1" outlineLevel="2">
      <c r="A94" s="21">
        <v>1385386</v>
      </c>
      <c r="B94" s="22" t="s">
        <v>20</v>
      </c>
      <c r="C94" s="23"/>
      <c r="D94" s="23"/>
      <c r="E94" s="24"/>
      <c r="G94" s="23">
        <v>662.07</v>
      </c>
      <c r="H94" s="24">
        <v>1380.42</v>
      </c>
      <c r="I94" s="26"/>
      <c r="J94" s="26"/>
      <c r="K94" s="26"/>
      <c r="L94" s="26"/>
      <c r="M94" s="26"/>
      <c r="N94" s="26"/>
      <c r="O94" s="26"/>
      <c r="P94" s="24">
        <f t="shared" si="11"/>
        <v>2042.4900000000002</v>
      </c>
    </row>
    <row r="95" spans="1:16" ht="19.149999999999999" hidden="1" customHeight="1" outlineLevel="2">
      <c r="A95" s="21">
        <v>1385386</v>
      </c>
      <c r="B95" s="22" t="s">
        <v>20</v>
      </c>
      <c r="C95" s="23"/>
      <c r="D95" s="23"/>
      <c r="E95" s="24"/>
      <c r="G95" s="23">
        <v>662.07</v>
      </c>
      <c r="H95" s="24">
        <v>1380.42</v>
      </c>
      <c r="I95" s="26"/>
      <c r="J95" s="26"/>
      <c r="K95" s="26"/>
      <c r="L95" s="26"/>
      <c r="M95" s="26"/>
      <c r="N95" s="26"/>
      <c r="O95" s="26"/>
      <c r="P95" s="24">
        <f t="shared" si="11"/>
        <v>2042.4900000000002</v>
      </c>
    </row>
    <row r="96" spans="1:16" ht="19.149999999999999" hidden="1" customHeight="1" outlineLevel="2">
      <c r="A96" s="21">
        <v>1385386</v>
      </c>
      <c r="B96" s="22" t="s">
        <v>20</v>
      </c>
      <c r="C96" s="23"/>
      <c r="D96" s="23"/>
      <c r="E96" s="24"/>
      <c r="F96" s="24">
        <v>2279.9499999999998</v>
      </c>
      <c r="G96" s="23">
        <v>662.07</v>
      </c>
      <c r="H96" s="24">
        <v>1380.42</v>
      </c>
      <c r="P96" s="24">
        <f t="shared" si="11"/>
        <v>4322.4400000000005</v>
      </c>
    </row>
    <row r="97" spans="1:16" ht="19.149999999999999" hidden="1" customHeight="1" outlineLevel="2">
      <c r="A97" s="21">
        <v>1385386</v>
      </c>
      <c r="B97" s="22" t="s">
        <v>20</v>
      </c>
      <c r="C97" s="23"/>
      <c r="D97" s="23"/>
      <c r="E97" s="24"/>
      <c r="G97" s="23">
        <v>662.07</v>
      </c>
      <c r="H97" s="24">
        <v>1380.42</v>
      </c>
      <c r="I97" s="28"/>
      <c r="J97" s="29"/>
      <c r="K97" s="29"/>
      <c r="L97" s="29"/>
      <c r="M97" s="28"/>
      <c r="N97" s="28"/>
      <c r="O97" s="29"/>
      <c r="P97" s="24">
        <f t="shared" si="11"/>
        <v>2042.4900000000002</v>
      </c>
    </row>
    <row r="98" spans="1:16" ht="19.149999999999999" customHeight="1" outlineLevel="1" collapsed="1">
      <c r="A98" s="21" t="s">
        <v>19</v>
      </c>
      <c r="B98" s="22" t="s">
        <v>20</v>
      </c>
      <c r="C98" s="23"/>
      <c r="D98" s="23"/>
      <c r="E98" s="24"/>
      <c r="F98" s="24">
        <f t="shared" ref="F98:O98" si="14">SUBTOTAL(9,F86:F97)</f>
        <v>5155.37</v>
      </c>
      <c r="G98" s="23">
        <f t="shared" si="14"/>
        <v>7934.8799999999983</v>
      </c>
      <c r="H98" s="24">
        <f t="shared" si="14"/>
        <v>16565.04</v>
      </c>
      <c r="I98" s="28">
        <f t="shared" si="14"/>
        <v>2500</v>
      </c>
      <c r="J98" s="29">
        <f t="shared" si="14"/>
        <v>0</v>
      </c>
      <c r="K98" s="29">
        <f t="shared" si="14"/>
        <v>0</v>
      </c>
      <c r="L98" s="29">
        <f t="shared" si="14"/>
        <v>0</v>
      </c>
      <c r="M98" s="28">
        <f t="shared" si="14"/>
        <v>0</v>
      </c>
      <c r="N98" s="28">
        <f t="shared" si="14"/>
        <v>0</v>
      </c>
      <c r="O98" s="29">
        <f t="shared" si="14"/>
        <v>0</v>
      </c>
      <c r="P98" s="24">
        <f t="shared" si="11"/>
        <v>32155.29</v>
      </c>
    </row>
    <row r="99" spans="1:16" ht="19.149999999999999" hidden="1" customHeight="1" outlineLevel="2">
      <c r="A99" s="21">
        <v>222</v>
      </c>
      <c r="B99" s="22" t="s">
        <v>65</v>
      </c>
      <c r="C99" s="23"/>
      <c r="D99" s="23"/>
      <c r="E99" s="24"/>
      <c r="G99" s="23">
        <v>500.23</v>
      </c>
      <c r="H99" s="24">
        <v>1380.42</v>
      </c>
      <c r="P99" s="24">
        <f t="shared" si="11"/>
        <v>1880.65</v>
      </c>
    </row>
    <row r="100" spans="1:16" ht="19.149999999999999" hidden="1" customHeight="1" outlineLevel="2">
      <c r="A100" s="21">
        <v>222</v>
      </c>
      <c r="B100" s="22" t="s">
        <v>65</v>
      </c>
      <c r="C100" s="23"/>
      <c r="D100" s="23"/>
      <c r="E100" s="24"/>
      <c r="F100" s="24">
        <v>101.64</v>
      </c>
      <c r="G100" s="23">
        <v>500.23</v>
      </c>
      <c r="H100" s="24">
        <v>1380.42</v>
      </c>
      <c r="P100" s="24">
        <f t="shared" si="11"/>
        <v>1982.29</v>
      </c>
    </row>
    <row r="101" spans="1:16" ht="19.149999999999999" hidden="1" customHeight="1" outlineLevel="2">
      <c r="A101" s="21">
        <v>222</v>
      </c>
      <c r="B101" s="22" t="s">
        <v>65</v>
      </c>
      <c r="C101" s="23"/>
      <c r="D101" s="23"/>
      <c r="E101" s="24"/>
      <c r="G101" s="23">
        <v>500.23</v>
      </c>
      <c r="H101" s="24">
        <v>1380.42</v>
      </c>
      <c r="I101" s="26"/>
      <c r="J101" s="26"/>
      <c r="K101" s="26"/>
      <c r="L101" s="26"/>
      <c r="M101" s="26"/>
      <c r="N101" s="26"/>
      <c r="O101" s="26"/>
      <c r="P101" s="24">
        <f t="shared" si="11"/>
        <v>1880.65</v>
      </c>
    </row>
    <row r="102" spans="1:16" ht="19.149999999999999" hidden="1" customHeight="1" outlineLevel="2">
      <c r="A102" s="21">
        <v>222</v>
      </c>
      <c r="B102" s="22" t="s">
        <v>65</v>
      </c>
      <c r="C102" s="23"/>
      <c r="D102" s="23"/>
      <c r="E102" s="24"/>
      <c r="F102" s="24">
        <v>323.39999999999998</v>
      </c>
      <c r="G102" s="23">
        <v>500.23</v>
      </c>
      <c r="H102" s="24">
        <v>1380.42</v>
      </c>
      <c r="I102" s="26"/>
      <c r="J102" s="26"/>
      <c r="K102" s="26"/>
      <c r="L102" s="26"/>
      <c r="M102" s="26"/>
      <c r="N102" s="26"/>
      <c r="O102" s="26"/>
      <c r="P102" s="24">
        <f t="shared" si="11"/>
        <v>2204.0500000000002</v>
      </c>
    </row>
    <row r="103" spans="1:16" ht="19.149999999999999" hidden="1" customHeight="1" outlineLevel="2">
      <c r="A103" s="21">
        <v>222</v>
      </c>
      <c r="B103" s="22" t="s">
        <v>65</v>
      </c>
      <c r="C103" s="23"/>
      <c r="D103" s="23"/>
      <c r="E103" s="24"/>
      <c r="G103" s="23">
        <v>500.23</v>
      </c>
      <c r="H103" s="24">
        <v>1380.42</v>
      </c>
      <c r="P103" s="24">
        <f t="shared" si="11"/>
        <v>1880.65</v>
      </c>
    </row>
    <row r="104" spans="1:16" ht="19.149999999999999" hidden="1" customHeight="1" outlineLevel="2">
      <c r="A104" s="21">
        <v>222</v>
      </c>
      <c r="B104" s="22" t="s">
        <v>65</v>
      </c>
      <c r="C104" s="23"/>
      <c r="D104" s="23"/>
      <c r="E104" s="24"/>
      <c r="G104" s="23">
        <v>500.23</v>
      </c>
      <c r="H104" s="24">
        <v>1380.42</v>
      </c>
      <c r="I104" s="28"/>
      <c r="J104" s="29"/>
      <c r="K104" s="29"/>
      <c r="L104" s="29"/>
      <c r="M104" s="28"/>
      <c r="N104" s="28"/>
      <c r="O104" s="29"/>
      <c r="P104" s="24">
        <f t="shared" si="11"/>
        <v>1880.65</v>
      </c>
    </row>
    <row r="105" spans="1:16" ht="19.149999999999999" customHeight="1" outlineLevel="1" collapsed="1">
      <c r="A105" s="21" t="s">
        <v>66</v>
      </c>
      <c r="B105" s="22" t="s">
        <v>65</v>
      </c>
      <c r="C105" s="23"/>
      <c r="D105" s="23"/>
      <c r="E105" s="24"/>
      <c r="F105" s="24">
        <f t="shared" ref="F105:O105" si="15">SUBTOTAL(9,F99:F104)</f>
        <v>425.03999999999996</v>
      </c>
      <c r="G105" s="23">
        <f t="shared" si="15"/>
        <v>3001.38</v>
      </c>
      <c r="H105" s="24">
        <f t="shared" si="15"/>
        <v>8282.52</v>
      </c>
      <c r="I105" s="28">
        <f t="shared" si="15"/>
        <v>0</v>
      </c>
      <c r="J105" s="29">
        <f t="shared" si="15"/>
        <v>0</v>
      </c>
      <c r="K105" s="29">
        <f t="shared" si="15"/>
        <v>0</v>
      </c>
      <c r="L105" s="29">
        <f t="shared" si="15"/>
        <v>0</v>
      </c>
      <c r="M105" s="28">
        <f t="shared" si="15"/>
        <v>0</v>
      </c>
      <c r="N105" s="28">
        <f t="shared" si="15"/>
        <v>0</v>
      </c>
      <c r="O105" s="29">
        <f t="shared" si="15"/>
        <v>0</v>
      </c>
      <c r="P105" s="24">
        <f t="shared" si="11"/>
        <v>11708.94</v>
      </c>
    </row>
    <row r="106" spans="1:16" ht="19.149999999999999" hidden="1" customHeight="1" outlineLevel="2">
      <c r="A106" s="21">
        <v>1391358</v>
      </c>
      <c r="B106" s="22" t="s">
        <v>22</v>
      </c>
      <c r="C106" s="23"/>
      <c r="D106" s="23"/>
      <c r="E106" s="24"/>
      <c r="G106" s="23">
        <v>444.92</v>
      </c>
      <c r="H106" s="24">
        <v>1380.42</v>
      </c>
      <c r="P106" s="24">
        <f t="shared" si="11"/>
        <v>1825.3400000000001</v>
      </c>
    </row>
    <row r="107" spans="1:16" ht="19.149999999999999" hidden="1" customHeight="1" outlineLevel="2">
      <c r="A107" s="21">
        <v>1391358</v>
      </c>
      <c r="B107" s="22" t="s">
        <v>22</v>
      </c>
      <c r="C107" s="23"/>
      <c r="D107" s="23"/>
      <c r="E107" s="24"/>
      <c r="G107" s="23">
        <v>444.92</v>
      </c>
      <c r="H107" s="24">
        <v>1380.42</v>
      </c>
      <c r="P107" s="24">
        <f t="shared" si="11"/>
        <v>1825.3400000000001</v>
      </c>
    </row>
    <row r="108" spans="1:16" ht="19.149999999999999" hidden="1" customHeight="1" outlineLevel="2">
      <c r="A108" s="21">
        <v>1391358</v>
      </c>
      <c r="B108" s="22" t="s">
        <v>22</v>
      </c>
      <c r="C108" s="23"/>
      <c r="D108" s="23"/>
      <c r="E108" s="24"/>
      <c r="G108" s="23">
        <v>444.92</v>
      </c>
      <c r="H108" s="24">
        <v>1380.42</v>
      </c>
      <c r="P108" s="24">
        <f t="shared" si="11"/>
        <v>1825.3400000000001</v>
      </c>
    </row>
    <row r="109" spans="1:16" ht="19.149999999999999" hidden="1" customHeight="1" outlineLevel="2">
      <c r="A109" s="21">
        <v>1391358</v>
      </c>
      <c r="B109" s="22" t="s">
        <v>22</v>
      </c>
      <c r="C109" s="23"/>
      <c r="D109" s="23"/>
      <c r="E109" s="24"/>
      <c r="G109" s="23">
        <f>444.92-146.3</f>
        <v>298.62</v>
      </c>
      <c r="H109" s="24">
        <v>1380.42</v>
      </c>
      <c r="P109" s="24">
        <f t="shared" si="11"/>
        <v>1679.04</v>
      </c>
    </row>
    <row r="110" spans="1:16" ht="19.149999999999999" hidden="1" customHeight="1" outlineLevel="2">
      <c r="A110" s="21">
        <v>1391358</v>
      </c>
      <c r="B110" s="22" t="s">
        <v>22</v>
      </c>
      <c r="C110" s="23"/>
      <c r="D110" s="23"/>
      <c r="E110" s="24"/>
      <c r="G110" s="23">
        <v>444.92</v>
      </c>
      <c r="H110" s="24">
        <v>1380.42</v>
      </c>
      <c r="N110" s="24">
        <v>435.03</v>
      </c>
      <c r="P110" s="24">
        <f t="shared" si="11"/>
        <v>2260.37</v>
      </c>
    </row>
    <row r="111" spans="1:16" ht="19.149999999999999" hidden="1" customHeight="1" outlineLevel="2">
      <c r="A111" s="21">
        <v>1391358</v>
      </c>
      <c r="B111" s="22" t="s">
        <v>22</v>
      </c>
      <c r="C111" s="23"/>
      <c r="D111" s="23"/>
      <c r="E111" s="24"/>
      <c r="G111" s="23">
        <v>444.92</v>
      </c>
      <c r="H111" s="24">
        <v>1380.42</v>
      </c>
      <c r="P111" s="24">
        <f t="shared" si="11"/>
        <v>1825.3400000000001</v>
      </c>
    </row>
    <row r="112" spans="1:16" ht="19.149999999999999" hidden="1" customHeight="1" outlineLevel="2">
      <c r="A112" s="21">
        <v>1391358</v>
      </c>
      <c r="B112" s="22" t="s">
        <v>22</v>
      </c>
      <c r="C112" s="23"/>
      <c r="D112" s="23"/>
      <c r="E112" s="24"/>
      <c r="G112" s="23">
        <v>444.42</v>
      </c>
      <c r="H112" s="24">
        <v>1380.42</v>
      </c>
      <c r="P112" s="24">
        <f t="shared" si="11"/>
        <v>1824.8400000000001</v>
      </c>
    </row>
    <row r="113" spans="1:16" ht="19.149999999999999" hidden="1" customHeight="1" outlineLevel="2">
      <c r="A113" s="21">
        <v>1391358</v>
      </c>
      <c r="B113" s="22" t="s">
        <v>22</v>
      </c>
      <c r="C113" s="23"/>
      <c r="D113" s="23"/>
      <c r="E113" s="24"/>
      <c r="G113" s="23">
        <v>444.42</v>
      </c>
      <c r="H113" s="24">
        <v>1380.42</v>
      </c>
      <c r="P113" s="24">
        <f t="shared" si="11"/>
        <v>1824.8400000000001</v>
      </c>
    </row>
    <row r="114" spans="1:16" ht="19.149999999999999" hidden="1" customHeight="1" outlineLevel="2">
      <c r="A114" s="21">
        <v>1391358</v>
      </c>
      <c r="B114" s="22" t="s">
        <v>22</v>
      </c>
      <c r="C114" s="23"/>
      <c r="D114" s="23"/>
      <c r="E114" s="24"/>
      <c r="G114" s="23">
        <v>444.42</v>
      </c>
      <c r="H114" s="24">
        <v>1380.42</v>
      </c>
      <c r="I114" s="26"/>
      <c r="J114" s="26"/>
      <c r="K114" s="26"/>
      <c r="L114" s="26"/>
      <c r="M114" s="26"/>
      <c r="N114" s="26"/>
      <c r="O114" s="26"/>
      <c r="P114" s="24">
        <f t="shared" si="11"/>
        <v>1824.8400000000001</v>
      </c>
    </row>
    <row r="115" spans="1:16" ht="19.149999999999999" hidden="1" customHeight="1" outlineLevel="2">
      <c r="A115" s="21">
        <v>1391358</v>
      </c>
      <c r="B115" s="22" t="s">
        <v>22</v>
      </c>
      <c r="C115" s="23"/>
      <c r="D115" s="23"/>
      <c r="E115" s="24"/>
      <c r="G115" s="23">
        <v>444.42</v>
      </c>
      <c r="H115" s="24">
        <v>1380.42</v>
      </c>
      <c r="I115" s="26"/>
      <c r="J115" s="26"/>
      <c r="K115" s="26"/>
      <c r="L115" s="26"/>
      <c r="M115" s="26"/>
      <c r="N115" s="26"/>
      <c r="O115" s="26"/>
      <c r="P115" s="24">
        <f t="shared" si="11"/>
        <v>1824.8400000000001</v>
      </c>
    </row>
    <row r="116" spans="1:16" ht="19.149999999999999" hidden="1" customHeight="1" outlineLevel="2">
      <c r="A116" s="21">
        <v>1391358</v>
      </c>
      <c r="B116" s="22" t="s">
        <v>22</v>
      </c>
      <c r="C116" s="23"/>
      <c r="D116" s="23"/>
      <c r="E116" s="24"/>
      <c r="G116" s="23">
        <v>444.42</v>
      </c>
      <c r="H116" s="24">
        <v>1380.42</v>
      </c>
      <c r="P116" s="24">
        <f t="shared" si="11"/>
        <v>1824.8400000000001</v>
      </c>
    </row>
    <row r="117" spans="1:16" ht="19.149999999999999" hidden="1" customHeight="1" outlineLevel="2">
      <c r="A117" s="21">
        <v>1391358</v>
      </c>
      <c r="B117" s="22" t="s">
        <v>22</v>
      </c>
      <c r="C117" s="23"/>
      <c r="D117" s="23"/>
      <c r="E117" s="24"/>
      <c r="G117" s="23">
        <v>444.42</v>
      </c>
      <c r="H117" s="24">
        <v>1380.42</v>
      </c>
      <c r="I117" s="28"/>
      <c r="J117" s="29"/>
      <c r="K117" s="29"/>
      <c r="L117" s="29"/>
      <c r="M117" s="28"/>
      <c r="N117" s="28"/>
      <c r="O117" s="29"/>
      <c r="P117" s="24">
        <f t="shared" si="11"/>
        <v>1824.8400000000001</v>
      </c>
    </row>
    <row r="118" spans="1:16" ht="19.149999999999999" customHeight="1" outlineLevel="1" collapsed="1">
      <c r="A118" s="21" t="s">
        <v>21</v>
      </c>
      <c r="B118" s="22" t="s">
        <v>22</v>
      </c>
      <c r="C118" s="23"/>
      <c r="D118" s="23"/>
      <c r="E118" s="24"/>
      <c r="F118" s="24">
        <f t="shared" ref="F118:O118" si="16">SUBTOTAL(9,F106:F117)</f>
        <v>0</v>
      </c>
      <c r="G118" s="23">
        <f t="shared" si="16"/>
        <v>5189.7400000000007</v>
      </c>
      <c r="H118" s="24">
        <f t="shared" si="16"/>
        <v>16565.04</v>
      </c>
      <c r="I118" s="28">
        <f t="shared" si="16"/>
        <v>0</v>
      </c>
      <c r="J118" s="29">
        <f t="shared" si="16"/>
        <v>0</v>
      </c>
      <c r="K118" s="29">
        <f t="shared" si="16"/>
        <v>0</v>
      </c>
      <c r="L118" s="29">
        <f t="shared" si="16"/>
        <v>0</v>
      </c>
      <c r="M118" s="28">
        <f t="shared" si="16"/>
        <v>0</v>
      </c>
      <c r="N118" s="28">
        <f t="shared" si="16"/>
        <v>435.03</v>
      </c>
      <c r="O118" s="29">
        <f t="shared" si="16"/>
        <v>0</v>
      </c>
      <c r="P118" s="24">
        <f t="shared" si="11"/>
        <v>22189.81</v>
      </c>
    </row>
    <row r="119" spans="1:16" ht="19.149999999999999" hidden="1" customHeight="1" outlineLevel="2">
      <c r="A119" s="21">
        <v>1391400</v>
      </c>
      <c r="B119" s="22" t="s">
        <v>24</v>
      </c>
      <c r="C119" s="23"/>
      <c r="D119" s="23"/>
      <c r="E119" s="24"/>
      <c r="F119" s="24">
        <v>594.38</v>
      </c>
      <c r="G119" s="23">
        <v>480.83</v>
      </c>
      <c r="H119" s="24">
        <v>1380.42</v>
      </c>
      <c r="P119" s="24">
        <f t="shared" si="11"/>
        <v>2455.63</v>
      </c>
    </row>
    <row r="120" spans="1:16" ht="19.149999999999999" hidden="1" customHeight="1" outlineLevel="2">
      <c r="A120" s="21">
        <v>1391400</v>
      </c>
      <c r="B120" s="22" t="s">
        <v>24</v>
      </c>
      <c r="C120" s="23"/>
      <c r="D120" s="23"/>
      <c r="E120" s="24"/>
      <c r="F120" s="24">
        <v>1455.73</v>
      </c>
      <c r="G120" s="23">
        <v>480.83</v>
      </c>
      <c r="H120" s="24">
        <v>1380.42</v>
      </c>
      <c r="P120" s="24">
        <f t="shared" si="11"/>
        <v>3316.98</v>
      </c>
    </row>
    <row r="121" spans="1:16" ht="19.149999999999999" hidden="1" customHeight="1" outlineLevel="2">
      <c r="A121" s="21">
        <v>1391400</v>
      </c>
      <c r="B121" s="22" t="s">
        <v>24</v>
      </c>
      <c r="C121" s="23"/>
      <c r="D121" s="23"/>
      <c r="E121" s="24"/>
      <c r="F121" s="24">
        <v>522.54</v>
      </c>
      <c r="G121" s="23">
        <v>480.83</v>
      </c>
      <c r="H121" s="24">
        <v>1380.42</v>
      </c>
      <c r="P121" s="24">
        <f t="shared" si="11"/>
        <v>2383.79</v>
      </c>
    </row>
    <row r="122" spans="1:16" ht="19.149999999999999" hidden="1" customHeight="1" outlineLevel="2">
      <c r="A122" s="21">
        <v>1391400</v>
      </c>
      <c r="B122" s="22" t="s">
        <v>24</v>
      </c>
      <c r="C122" s="23"/>
      <c r="D122" s="23"/>
      <c r="E122" s="24"/>
      <c r="G122" s="23">
        <v>480.83</v>
      </c>
      <c r="H122" s="24">
        <v>1380.42</v>
      </c>
      <c r="P122" s="24">
        <f t="shared" si="11"/>
        <v>1861.25</v>
      </c>
    </row>
    <row r="123" spans="1:16" ht="19.149999999999999" hidden="1" customHeight="1" outlineLevel="2">
      <c r="A123" s="21">
        <v>1391400</v>
      </c>
      <c r="B123" s="22" t="s">
        <v>24</v>
      </c>
      <c r="C123" s="23"/>
      <c r="D123" s="23"/>
      <c r="E123" s="24"/>
      <c r="G123" s="23">
        <v>480.83</v>
      </c>
      <c r="H123" s="24">
        <v>1380.42</v>
      </c>
      <c r="P123" s="24">
        <f t="shared" si="11"/>
        <v>1861.25</v>
      </c>
    </row>
    <row r="124" spans="1:16" ht="19.149999999999999" hidden="1" customHeight="1" outlineLevel="2">
      <c r="A124" s="21">
        <v>1391400</v>
      </c>
      <c r="B124" s="22" t="s">
        <v>24</v>
      </c>
      <c r="C124" s="23"/>
      <c r="D124" s="23"/>
      <c r="E124" s="24"/>
      <c r="G124" s="23">
        <v>480.83</v>
      </c>
      <c r="H124" s="24">
        <v>1380.42</v>
      </c>
      <c r="P124" s="24">
        <f t="shared" si="11"/>
        <v>1861.25</v>
      </c>
    </row>
    <row r="125" spans="1:16" ht="19.149999999999999" hidden="1" customHeight="1" outlineLevel="2">
      <c r="A125" s="21">
        <v>1391400</v>
      </c>
      <c r="B125" s="22" t="s">
        <v>24</v>
      </c>
      <c r="C125" s="23"/>
      <c r="D125" s="23"/>
      <c r="E125" s="24"/>
      <c r="G125" s="23">
        <v>483.48</v>
      </c>
      <c r="H125" s="24">
        <v>1380.42</v>
      </c>
      <c r="P125" s="24">
        <f t="shared" si="11"/>
        <v>1863.9</v>
      </c>
    </row>
    <row r="126" spans="1:16" ht="19.149999999999999" hidden="1" customHeight="1" outlineLevel="2">
      <c r="A126" s="21">
        <v>1391400</v>
      </c>
      <c r="B126" s="22" t="s">
        <v>24</v>
      </c>
      <c r="C126" s="23"/>
      <c r="D126" s="23"/>
      <c r="E126" s="24"/>
      <c r="G126" s="23">
        <v>483.48</v>
      </c>
      <c r="H126" s="24">
        <v>1380.42</v>
      </c>
      <c r="P126" s="24">
        <f t="shared" si="11"/>
        <v>1863.9</v>
      </c>
    </row>
    <row r="127" spans="1:16" ht="19.149999999999999" hidden="1" customHeight="1" outlineLevel="2">
      <c r="A127" s="21">
        <v>1391400</v>
      </c>
      <c r="B127" s="22" t="s">
        <v>24</v>
      </c>
      <c r="C127" s="23"/>
      <c r="D127" s="23"/>
      <c r="E127" s="24"/>
      <c r="G127" s="23">
        <v>483.48</v>
      </c>
      <c r="H127" s="24">
        <v>1380.42</v>
      </c>
      <c r="I127" s="26"/>
      <c r="J127" s="26"/>
      <c r="K127" s="26"/>
      <c r="L127" s="26"/>
      <c r="M127" s="26"/>
      <c r="N127" s="26"/>
      <c r="O127" s="26"/>
      <c r="P127" s="24">
        <f t="shared" si="11"/>
        <v>1863.9</v>
      </c>
    </row>
    <row r="128" spans="1:16" ht="19.149999999999999" hidden="1" customHeight="1" outlineLevel="2">
      <c r="A128" s="21">
        <v>1391400</v>
      </c>
      <c r="B128" s="22" t="s">
        <v>24</v>
      </c>
      <c r="C128" s="23"/>
      <c r="D128" s="23"/>
      <c r="E128" s="24"/>
      <c r="F128" s="24">
        <v>382.64</v>
      </c>
      <c r="G128" s="23">
        <v>483.48</v>
      </c>
      <c r="H128" s="24">
        <v>1380.42</v>
      </c>
      <c r="I128" s="26"/>
      <c r="J128" s="26"/>
      <c r="K128" s="26"/>
      <c r="L128" s="26"/>
      <c r="M128" s="26"/>
      <c r="N128" s="26"/>
      <c r="O128" s="26"/>
      <c r="P128" s="24">
        <f t="shared" si="11"/>
        <v>2246.54</v>
      </c>
    </row>
    <row r="129" spans="1:16" ht="19.149999999999999" hidden="1" customHeight="1" outlineLevel="2">
      <c r="A129" s="21">
        <v>1391400</v>
      </c>
      <c r="B129" s="22" t="s">
        <v>24</v>
      </c>
      <c r="C129" s="23"/>
      <c r="D129" s="23"/>
      <c r="E129" s="24"/>
      <c r="F129" s="24">
        <v>1311.41</v>
      </c>
      <c r="G129" s="23">
        <v>483.48</v>
      </c>
      <c r="H129" s="24">
        <v>1380.42</v>
      </c>
      <c r="P129" s="24">
        <f t="shared" si="11"/>
        <v>3175.3100000000004</v>
      </c>
    </row>
    <row r="130" spans="1:16" ht="19.149999999999999" hidden="1" customHeight="1" outlineLevel="2">
      <c r="A130" s="21">
        <v>1391400</v>
      </c>
      <c r="B130" s="22" t="s">
        <v>24</v>
      </c>
      <c r="C130" s="23"/>
      <c r="D130" s="23"/>
      <c r="E130" s="24"/>
      <c r="F130" s="24">
        <v>240</v>
      </c>
      <c r="G130" s="23">
        <v>483.48</v>
      </c>
      <c r="H130" s="24">
        <v>1380.42</v>
      </c>
      <c r="I130" s="28"/>
      <c r="J130" s="29">
        <v>3500</v>
      </c>
      <c r="K130" s="29"/>
      <c r="L130" s="29"/>
      <c r="M130" s="28"/>
      <c r="N130" s="28"/>
      <c r="O130" s="29">
        <v>1000</v>
      </c>
      <c r="P130" s="24">
        <f t="shared" si="11"/>
        <v>6603.9</v>
      </c>
    </row>
    <row r="131" spans="1:16" ht="19.149999999999999" customHeight="1" outlineLevel="1" collapsed="1">
      <c r="A131" s="21" t="s">
        <v>23</v>
      </c>
      <c r="B131" s="22" t="s">
        <v>24</v>
      </c>
      <c r="C131" s="23"/>
      <c r="D131" s="23"/>
      <c r="E131" s="24"/>
      <c r="F131" s="24">
        <f t="shared" ref="F131:O131" si="17">SUBTOTAL(9,F119:F130)</f>
        <v>4506.7</v>
      </c>
      <c r="G131" s="23">
        <f t="shared" si="17"/>
        <v>5785.8599999999988</v>
      </c>
      <c r="H131" s="24">
        <f t="shared" si="17"/>
        <v>16565.04</v>
      </c>
      <c r="I131" s="28">
        <f t="shared" si="17"/>
        <v>0</v>
      </c>
      <c r="J131" s="29">
        <f t="shared" si="17"/>
        <v>3500</v>
      </c>
      <c r="K131" s="29">
        <f t="shared" si="17"/>
        <v>0</v>
      </c>
      <c r="L131" s="29">
        <f t="shared" si="17"/>
        <v>0</v>
      </c>
      <c r="M131" s="28">
        <f t="shared" si="17"/>
        <v>0</v>
      </c>
      <c r="N131" s="28">
        <f t="shared" si="17"/>
        <v>0</v>
      </c>
      <c r="O131" s="29">
        <f t="shared" si="17"/>
        <v>1000</v>
      </c>
      <c r="P131" s="24">
        <f t="shared" si="11"/>
        <v>31357.599999999999</v>
      </c>
    </row>
    <row r="132" spans="1:16" ht="19.149999999999999" hidden="1" customHeight="1" outlineLevel="2">
      <c r="A132" s="21">
        <v>1391428</v>
      </c>
      <c r="B132" s="22" t="s">
        <v>26</v>
      </c>
      <c r="C132" s="23"/>
      <c r="D132" s="23"/>
      <c r="E132" s="24"/>
      <c r="G132" s="23">
        <v>453.9</v>
      </c>
      <c r="H132" s="24">
        <v>1380.42</v>
      </c>
      <c r="P132" s="24">
        <f t="shared" si="11"/>
        <v>1834.3200000000002</v>
      </c>
    </row>
    <row r="133" spans="1:16" ht="19.149999999999999" hidden="1" customHeight="1" outlineLevel="2">
      <c r="A133" s="21">
        <v>1391428</v>
      </c>
      <c r="B133" s="22" t="s">
        <v>26</v>
      </c>
      <c r="C133" s="23"/>
      <c r="D133" s="23"/>
      <c r="E133" s="24"/>
      <c r="G133" s="23">
        <v>453.9</v>
      </c>
      <c r="H133" s="24">
        <v>1380.42</v>
      </c>
      <c r="P133" s="24">
        <f t="shared" si="11"/>
        <v>1834.3200000000002</v>
      </c>
    </row>
    <row r="134" spans="1:16" ht="19.149999999999999" hidden="1" customHeight="1" outlineLevel="2">
      <c r="A134" s="21">
        <v>1391428</v>
      </c>
      <c r="B134" s="22" t="s">
        <v>26</v>
      </c>
      <c r="C134" s="23"/>
      <c r="D134" s="23"/>
      <c r="E134" s="24"/>
      <c r="G134" s="23">
        <v>453.9</v>
      </c>
      <c r="H134" s="24">
        <v>1380.42</v>
      </c>
      <c r="P134" s="24">
        <f t="shared" si="11"/>
        <v>1834.3200000000002</v>
      </c>
    </row>
    <row r="135" spans="1:16" ht="19.149999999999999" hidden="1" customHeight="1" outlineLevel="2">
      <c r="A135" s="21">
        <v>1391428</v>
      </c>
      <c r="B135" s="22" t="s">
        <v>26</v>
      </c>
      <c r="C135" s="23"/>
      <c r="D135" s="23"/>
      <c r="E135" s="24"/>
      <c r="G135" s="23">
        <f>453.9-121.35</f>
        <v>332.54999999999995</v>
      </c>
      <c r="H135" s="24">
        <v>1380.42</v>
      </c>
      <c r="P135" s="24">
        <f t="shared" si="11"/>
        <v>1712.97</v>
      </c>
    </row>
    <row r="136" spans="1:16" ht="19.149999999999999" hidden="1" customHeight="1" outlineLevel="2">
      <c r="A136" s="21">
        <v>1391428</v>
      </c>
      <c r="B136" s="22" t="s">
        <v>26</v>
      </c>
      <c r="C136" s="23"/>
      <c r="D136" s="23"/>
      <c r="E136" s="24"/>
      <c r="G136" s="23">
        <f>453.9-121.35</f>
        <v>332.54999999999995</v>
      </c>
      <c r="H136" s="24">
        <v>1380.42</v>
      </c>
      <c r="N136" s="24">
        <v>624.41</v>
      </c>
      <c r="P136" s="24">
        <f t="shared" si="11"/>
        <v>2337.38</v>
      </c>
    </row>
    <row r="137" spans="1:16" ht="19.149999999999999" hidden="1" customHeight="1" outlineLevel="2">
      <c r="A137" s="21">
        <v>1391428</v>
      </c>
      <c r="B137" s="22" t="s">
        <v>26</v>
      </c>
      <c r="C137" s="23"/>
      <c r="D137" s="23"/>
      <c r="E137" s="24"/>
      <c r="G137" s="23">
        <v>453.9</v>
      </c>
      <c r="H137" s="24">
        <v>1380.42</v>
      </c>
      <c r="I137" s="25">
        <v>2500</v>
      </c>
      <c r="P137" s="24">
        <f t="shared" si="11"/>
        <v>4334.32</v>
      </c>
    </row>
    <row r="138" spans="1:16" ht="19.149999999999999" customHeight="1" outlineLevel="1" collapsed="1">
      <c r="A138" s="21" t="s">
        <v>25</v>
      </c>
      <c r="B138" s="22" t="s">
        <v>26</v>
      </c>
      <c r="C138" s="23"/>
      <c r="D138" s="23"/>
      <c r="E138" s="24"/>
      <c r="F138" s="24">
        <f t="shared" ref="F138:O138" si="18">SUBTOTAL(9,F132:F137)</f>
        <v>0</v>
      </c>
      <c r="G138" s="23">
        <f t="shared" si="18"/>
        <v>2480.6999999999998</v>
      </c>
      <c r="H138" s="24">
        <f t="shared" si="18"/>
        <v>8282.52</v>
      </c>
      <c r="I138" s="25">
        <f t="shared" si="18"/>
        <v>2500</v>
      </c>
      <c r="J138" s="25">
        <f t="shared" si="18"/>
        <v>0</v>
      </c>
      <c r="K138" s="25">
        <f t="shared" si="18"/>
        <v>0</v>
      </c>
      <c r="L138" s="25">
        <f t="shared" si="18"/>
        <v>0</v>
      </c>
      <c r="M138" s="24">
        <f t="shared" si="18"/>
        <v>0</v>
      </c>
      <c r="N138" s="24">
        <f t="shared" si="18"/>
        <v>624.41</v>
      </c>
      <c r="O138" s="25">
        <f t="shared" si="18"/>
        <v>0</v>
      </c>
      <c r="P138" s="24">
        <f t="shared" si="11"/>
        <v>13887.630000000001</v>
      </c>
    </row>
    <row r="139" spans="1:16" ht="19.149999999999999" hidden="1" customHeight="1" outlineLevel="2">
      <c r="A139" s="21">
        <v>1391367</v>
      </c>
      <c r="B139" s="22" t="s">
        <v>28</v>
      </c>
      <c r="C139" s="23"/>
      <c r="D139" s="23"/>
      <c r="E139" s="24"/>
      <c r="G139" s="23">
        <v>444.42</v>
      </c>
      <c r="H139" s="24">
        <v>1380.42</v>
      </c>
      <c r="P139" s="24">
        <f t="shared" si="11"/>
        <v>1824.8400000000001</v>
      </c>
    </row>
    <row r="140" spans="1:16" ht="19.149999999999999" hidden="1" customHeight="1" outlineLevel="2">
      <c r="A140" s="21">
        <v>1391367</v>
      </c>
      <c r="B140" s="22" t="s">
        <v>28</v>
      </c>
      <c r="C140" s="23"/>
      <c r="D140" s="23"/>
      <c r="E140" s="24"/>
      <c r="G140" s="23">
        <v>444.42</v>
      </c>
      <c r="H140" s="24">
        <v>1380.42</v>
      </c>
      <c r="P140" s="24">
        <f t="shared" si="11"/>
        <v>1824.8400000000001</v>
      </c>
    </row>
    <row r="141" spans="1:16" ht="19.149999999999999" hidden="1" customHeight="1" outlineLevel="2">
      <c r="A141" s="21">
        <v>1391367</v>
      </c>
      <c r="B141" s="22" t="s">
        <v>28</v>
      </c>
      <c r="C141" s="23"/>
      <c r="D141" s="23"/>
      <c r="E141" s="24"/>
      <c r="G141" s="23">
        <v>444.42</v>
      </c>
      <c r="H141" s="24">
        <v>1380.42</v>
      </c>
      <c r="I141" s="26"/>
      <c r="J141" s="26"/>
      <c r="K141" s="26"/>
      <c r="L141" s="26"/>
      <c r="M141" s="26"/>
      <c r="N141" s="26"/>
      <c r="O141" s="26"/>
      <c r="P141" s="24">
        <f t="shared" ref="P141:P204" si="19">SUM(F141:O141)</f>
        <v>1824.8400000000001</v>
      </c>
    </row>
    <row r="142" spans="1:16" ht="19.149999999999999" hidden="1" customHeight="1" outlineLevel="2">
      <c r="A142" s="21">
        <v>1391367</v>
      </c>
      <c r="B142" s="22" t="s">
        <v>28</v>
      </c>
      <c r="C142" s="23"/>
      <c r="D142" s="23"/>
      <c r="E142" s="24"/>
      <c r="G142" s="23">
        <v>444.42</v>
      </c>
      <c r="H142" s="24">
        <v>1380.42</v>
      </c>
      <c r="I142" s="26"/>
      <c r="J142" s="26"/>
      <c r="K142" s="26"/>
      <c r="L142" s="26"/>
      <c r="M142" s="26"/>
      <c r="N142" s="26"/>
      <c r="O142" s="26"/>
      <c r="P142" s="24">
        <f t="shared" si="19"/>
        <v>1824.8400000000001</v>
      </c>
    </row>
    <row r="143" spans="1:16" ht="19.149999999999999" hidden="1" customHeight="1" outlineLevel="2">
      <c r="A143" s="21">
        <v>1391367</v>
      </c>
      <c r="B143" s="22" t="s">
        <v>28</v>
      </c>
      <c r="C143" s="23"/>
      <c r="D143" s="23"/>
      <c r="E143" s="24"/>
      <c r="F143" s="24">
        <v>410.42</v>
      </c>
      <c r="G143" s="23">
        <v>444.42</v>
      </c>
      <c r="H143" s="24">
        <v>1380.42</v>
      </c>
      <c r="P143" s="24">
        <f t="shared" si="19"/>
        <v>2235.2600000000002</v>
      </c>
    </row>
    <row r="144" spans="1:16" ht="19.149999999999999" hidden="1" customHeight="1" outlineLevel="2">
      <c r="A144" s="21">
        <v>1391367</v>
      </c>
      <c r="B144" s="22" t="s">
        <v>28</v>
      </c>
      <c r="C144" s="23"/>
      <c r="D144" s="23"/>
      <c r="E144" s="24"/>
      <c r="G144" s="23">
        <v>444.42</v>
      </c>
      <c r="H144" s="24">
        <v>1380.42</v>
      </c>
      <c r="I144" s="28"/>
      <c r="J144" s="29"/>
      <c r="K144" s="29"/>
      <c r="L144" s="29">
        <v>303.5</v>
      </c>
      <c r="M144" s="28"/>
      <c r="N144" s="28"/>
      <c r="O144" s="29"/>
      <c r="P144" s="24">
        <f t="shared" si="19"/>
        <v>2128.34</v>
      </c>
    </row>
    <row r="145" spans="1:16" ht="19.149999999999999" hidden="1" customHeight="1" outlineLevel="2">
      <c r="A145" s="21">
        <v>1391367</v>
      </c>
      <c r="B145" s="22" t="s">
        <v>28</v>
      </c>
      <c r="C145" s="23"/>
      <c r="D145" s="23"/>
      <c r="E145" s="24"/>
      <c r="G145" s="23">
        <v>444.92</v>
      </c>
      <c r="H145" s="24">
        <v>1380.42</v>
      </c>
      <c r="P145" s="24">
        <f t="shared" si="19"/>
        <v>1825.3400000000001</v>
      </c>
    </row>
    <row r="146" spans="1:16" ht="19.149999999999999" hidden="1" customHeight="1" outlineLevel="2">
      <c r="A146" s="21">
        <v>1391367</v>
      </c>
      <c r="B146" s="22" t="s">
        <v>28</v>
      </c>
      <c r="C146" s="23"/>
      <c r="D146" s="23"/>
      <c r="E146" s="24"/>
      <c r="F146" s="24">
        <v>442.3</v>
      </c>
      <c r="G146" s="23">
        <v>444.92</v>
      </c>
      <c r="H146" s="24">
        <v>1380.42</v>
      </c>
      <c r="P146" s="24">
        <f t="shared" si="19"/>
        <v>2267.6400000000003</v>
      </c>
    </row>
    <row r="147" spans="1:16" ht="19.149999999999999" hidden="1" customHeight="1" outlineLevel="2">
      <c r="A147" s="21">
        <v>1391367</v>
      </c>
      <c r="B147" s="22" t="s">
        <v>28</v>
      </c>
      <c r="C147" s="23"/>
      <c r="D147" s="23"/>
      <c r="E147" s="24"/>
      <c r="F147" s="24">
        <v>758.9</v>
      </c>
      <c r="G147" s="23">
        <v>444.92</v>
      </c>
      <c r="H147" s="24">
        <v>1380.42</v>
      </c>
      <c r="P147" s="24">
        <f t="shared" si="19"/>
        <v>2584.2399999999998</v>
      </c>
    </row>
    <row r="148" spans="1:16" ht="19.149999999999999" hidden="1" customHeight="1" outlineLevel="2">
      <c r="A148" s="21">
        <v>1391367</v>
      </c>
      <c r="B148" s="22" t="s">
        <v>28</v>
      </c>
      <c r="C148" s="23"/>
      <c r="D148" s="23"/>
      <c r="E148" s="24"/>
      <c r="G148" s="23">
        <v>444.92</v>
      </c>
      <c r="H148" s="24">
        <v>1380.42</v>
      </c>
      <c r="P148" s="24">
        <f t="shared" si="19"/>
        <v>1825.3400000000001</v>
      </c>
    </row>
    <row r="149" spans="1:16" ht="19.149999999999999" hidden="1" customHeight="1" outlineLevel="2">
      <c r="A149" s="21">
        <v>1391367</v>
      </c>
      <c r="B149" s="22" t="s">
        <v>28</v>
      </c>
      <c r="C149" s="23"/>
      <c r="D149" s="23"/>
      <c r="E149" s="24"/>
      <c r="F149" s="24">
        <v>503.13</v>
      </c>
      <c r="G149" s="23">
        <v>444.92</v>
      </c>
      <c r="H149" s="24">
        <v>1380.42</v>
      </c>
      <c r="P149" s="24">
        <f t="shared" si="19"/>
        <v>2328.4700000000003</v>
      </c>
    </row>
    <row r="150" spans="1:16" ht="19.149999999999999" hidden="1" customHeight="1" outlineLevel="2">
      <c r="A150" s="21">
        <v>1391367</v>
      </c>
      <c r="B150" s="22" t="s">
        <v>28</v>
      </c>
      <c r="C150" s="23"/>
      <c r="D150" s="23"/>
      <c r="E150" s="24"/>
      <c r="G150" s="23">
        <v>444.92</v>
      </c>
      <c r="H150" s="24">
        <v>1380.42</v>
      </c>
      <c r="P150" s="24">
        <f t="shared" si="19"/>
        <v>1825.3400000000001</v>
      </c>
    </row>
    <row r="151" spans="1:16" ht="19.149999999999999" customHeight="1" outlineLevel="1" collapsed="1">
      <c r="A151" s="21" t="s">
        <v>27</v>
      </c>
      <c r="B151" s="22" t="s">
        <v>28</v>
      </c>
      <c r="C151" s="23"/>
      <c r="D151" s="23"/>
      <c r="E151" s="24"/>
      <c r="F151" s="24">
        <f t="shared" ref="F151:O151" si="20">SUBTOTAL(9,F139:F150)</f>
        <v>2114.75</v>
      </c>
      <c r="G151" s="23">
        <f t="shared" si="20"/>
        <v>5336.04</v>
      </c>
      <c r="H151" s="24">
        <f t="shared" si="20"/>
        <v>16565.04</v>
      </c>
      <c r="I151" s="25">
        <f t="shared" si="20"/>
        <v>0</v>
      </c>
      <c r="J151" s="25">
        <f t="shared" si="20"/>
        <v>0</v>
      </c>
      <c r="K151" s="25">
        <f t="shared" si="20"/>
        <v>0</v>
      </c>
      <c r="L151" s="25">
        <f t="shared" si="20"/>
        <v>303.5</v>
      </c>
      <c r="M151" s="24">
        <f t="shared" si="20"/>
        <v>0</v>
      </c>
      <c r="N151" s="24">
        <f t="shared" si="20"/>
        <v>0</v>
      </c>
      <c r="O151" s="25">
        <f t="shared" si="20"/>
        <v>0</v>
      </c>
      <c r="P151" s="24">
        <f t="shared" si="19"/>
        <v>24319.33</v>
      </c>
    </row>
    <row r="152" spans="1:16" ht="19.149999999999999" hidden="1" customHeight="1" outlineLevel="2">
      <c r="A152" s="21">
        <v>1391349</v>
      </c>
      <c r="B152" s="22" t="s">
        <v>29</v>
      </c>
      <c r="C152" s="23"/>
      <c r="D152" s="23"/>
      <c r="E152" s="24"/>
      <c r="G152" s="23">
        <v>550.45000000000005</v>
      </c>
      <c r="H152" s="24">
        <v>1380.42</v>
      </c>
      <c r="P152" s="24">
        <f t="shared" si="19"/>
        <v>1930.8700000000001</v>
      </c>
    </row>
    <row r="153" spans="1:16" ht="19.149999999999999" hidden="1" customHeight="1" outlineLevel="2">
      <c r="A153" s="21">
        <v>1391349</v>
      </c>
      <c r="B153" s="22" t="s">
        <v>29</v>
      </c>
      <c r="C153" s="23"/>
      <c r="D153" s="23"/>
      <c r="E153" s="24"/>
      <c r="G153" s="23">
        <v>550.45000000000005</v>
      </c>
      <c r="H153" s="24">
        <v>1380.42</v>
      </c>
      <c r="P153" s="24">
        <f t="shared" si="19"/>
        <v>1930.8700000000001</v>
      </c>
    </row>
    <row r="154" spans="1:16" ht="19.149999999999999" hidden="1" customHeight="1" outlineLevel="2">
      <c r="A154" s="21">
        <v>1391349</v>
      </c>
      <c r="B154" s="22" t="s">
        <v>29</v>
      </c>
      <c r="C154" s="23"/>
      <c r="D154" s="23"/>
      <c r="E154" s="24"/>
      <c r="G154" s="23">
        <v>550.45000000000005</v>
      </c>
      <c r="H154" s="24">
        <v>1380.42</v>
      </c>
      <c r="I154" s="26"/>
      <c r="J154" s="26"/>
      <c r="K154" s="26"/>
      <c r="L154" s="26"/>
      <c r="M154" s="26"/>
      <c r="N154" s="26"/>
      <c r="O154" s="26"/>
      <c r="P154" s="24">
        <f t="shared" si="19"/>
        <v>1930.8700000000001</v>
      </c>
    </row>
    <row r="155" spans="1:16" ht="19.149999999999999" hidden="1" customHeight="1" outlineLevel="2">
      <c r="A155" s="21">
        <v>1391349</v>
      </c>
      <c r="B155" s="22" t="s">
        <v>29</v>
      </c>
      <c r="C155" s="23"/>
      <c r="D155" s="23"/>
      <c r="E155" s="24"/>
      <c r="G155" s="23">
        <v>550.45000000000005</v>
      </c>
      <c r="H155" s="24">
        <v>1380.42</v>
      </c>
      <c r="I155" s="26"/>
      <c r="J155" s="26"/>
      <c r="K155" s="26"/>
      <c r="L155" s="26"/>
      <c r="M155" s="26"/>
      <c r="N155" s="26"/>
      <c r="O155" s="26"/>
      <c r="P155" s="24">
        <f t="shared" si="19"/>
        <v>1930.8700000000001</v>
      </c>
    </row>
    <row r="156" spans="1:16" ht="19.149999999999999" hidden="1" customHeight="1" outlineLevel="2">
      <c r="A156" s="21">
        <v>1391349</v>
      </c>
      <c r="B156" s="22" t="s">
        <v>29</v>
      </c>
      <c r="C156" s="23"/>
      <c r="D156" s="23"/>
      <c r="E156" s="24"/>
      <c r="G156" s="23">
        <v>550.45000000000005</v>
      </c>
      <c r="H156" s="24">
        <v>1380.42</v>
      </c>
      <c r="P156" s="24">
        <f t="shared" si="19"/>
        <v>1930.8700000000001</v>
      </c>
    </row>
    <row r="157" spans="1:16" ht="19.149999999999999" hidden="1" customHeight="1" outlineLevel="2">
      <c r="A157" s="21">
        <v>1391349</v>
      </c>
      <c r="B157" s="22" t="s">
        <v>29</v>
      </c>
      <c r="C157" s="23"/>
      <c r="D157" s="23"/>
      <c r="E157" s="24"/>
      <c r="G157" s="23">
        <v>550.45000000000005</v>
      </c>
      <c r="H157" s="24">
        <v>1380.42</v>
      </c>
      <c r="I157" s="28"/>
      <c r="J157" s="29"/>
      <c r="K157" s="29"/>
      <c r="L157" s="29"/>
      <c r="M157" s="28"/>
      <c r="N157" s="28"/>
      <c r="O157" s="29"/>
      <c r="P157" s="24">
        <f t="shared" si="19"/>
        <v>1930.8700000000001</v>
      </c>
    </row>
    <row r="158" spans="1:16" ht="19.149999999999999" hidden="1" customHeight="1" outlineLevel="2">
      <c r="A158" s="21">
        <v>1391349</v>
      </c>
      <c r="B158" s="22" t="s">
        <v>29</v>
      </c>
      <c r="C158" s="23"/>
      <c r="D158" s="23"/>
      <c r="E158" s="24"/>
      <c r="G158" s="23">
        <v>552.66</v>
      </c>
      <c r="H158" s="24">
        <v>1380.42</v>
      </c>
      <c r="P158" s="24">
        <f t="shared" si="19"/>
        <v>1933.08</v>
      </c>
    </row>
    <row r="159" spans="1:16" ht="19.149999999999999" hidden="1" customHeight="1" outlineLevel="2">
      <c r="A159" s="21">
        <v>1391349</v>
      </c>
      <c r="B159" s="22" t="s">
        <v>29</v>
      </c>
      <c r="C159" s="23"/>
      <c r="D159" s="23"/>
      <c r="E159" s="24"/>
      <c r="G159" s="23">
        <v>552.66</v>
      </c>
      <c r="H159" s="24">
        <v>1380.42</v>
      </c>
      <c r="P159" s="24">
        <f t="shared" si="19"/>
        <v>1933.08</v>
      </c>
    </row>
    <row r="160" spans="1:16" ht="19.149999999999999" hidden="1" customHeight="1" outlineLevel="2">
      <c r="A160" s="21">
        <v>1391349</v>
      </c>
      <c r="B160" s="22" t="s">
        <v>29</v>
      </c>
      <c r="C160" s="23"/>
      <c r="D160" s="23"/>
      <c r="E160" s="24"/>
      <c r="G160" s="23">
        <v>552.66</v>
      </c>
      <c r="H160" s="24">
        <v>1380.42</v>
      </c>
      <c r="P160" s="24">
        <f t="shared" si="19"/>
        <v>1933.08</v>
      </c>
    </row>
    <row r="161" spans="1:16" ht="19.149999999999999" hidden="1" customHeight="1" outlineLevel="2">
      <c r="A161" s="21">
        <v>1391349</v>
      </c>
      <c r="B161" s="22" t="s">
        <v>29</v>
      </c>
      <c r="C161" s="23"/>
      <c r="D161" s="23"/>
      <c r="E161" s="24"/>
      <c r="G161" s="23">
        <v>552.66</v>
      </c>
      <c r="H161" s="24">
        <v>1380.42</v>
      </c>
      <c r="P161" s="24">
        <f t="shared" si="19"/>
        <v>1933.08</v>
      </c>
    </row>
    <row r="162" spans="1:16" ht="19.149999999999999" hidden="1" customHeight="1" outlineLevel="2">
      <c r="A162" s="21">
        <v>1391349</v>
      </c>
      <c r="B162" s="22" t="s">
        <v>29</v>
      </c>
      <c r="C162" s="23"/>
      <c r="D162" s="23"/>
      <c r="E162" s="24"/>
      <c r="G162" s="23">
        <v>552.66</v>
      </c>
      <c r="H162" s="24">
        <v>1380.42</v>
      </c>
      <c r="P162" s="24">
        <f t="shared" si="19"/>
        <v>1933.08</v>
      </c>
    </row>
    <row r="163" spans="1:16" ht="19.149999999999999" hidden="1" customHeight="1" outlineLevel="2">
      <c r="A163" s="21">
        <v>1391349</v>
      </c>
      <c r="B163" s="22" t="s">
        <v>29</v>
      </c>
      <c r="C163" s="23"/>
      <c r="D163" s="23"/>
      <c r="E163" s="24"/>
      <c r="G163" s="23">
        <v>552.66</v>
      </c>
      <c r="H163" s="24">
        <v>1380.42</v>
      </c>
      <c r="P163" s="24">
        <f t="shared" si="19"/>
        <v>1933.08</v>
      </c>
    </row>
    <row r="164" spans="1:16" ht="19.149999999999999" customHeight="1" outlineLevel="1" collapsed="1">
      <c r="A164" s="21" t="s">
        <v>17</v>
      </c>
      <c r="B164" s="22" t="s">
        <v>29</v>
      </c>
      <c r="C164" s="23"/>
      <c r="D164" s="23"/>
      <c r="E164" s="24"/>
      <c r="F164" s="24">
        <f t="shared" ref="F164:O164" si="21">SUBTOTAL(9,F152:F163)</f>
        <v>0</v>
      </c>
      <c r="G164" s="23">
        <f t="shared" si="21"/>
        <v>6618.6599999999989</v>
      </c>
      <c r="H164" s="24">
        <f t="shared" si="21"/>
        <v>16565.04</v>
      </c>
      <c r="I164" s="25">
        <f t="shared" si="21"/>
        <v>0</v>
      </c>
      <c r="J164" s="25">
        <f t="shared" si="21"/>
        <v>0</v>
      </c>
      <c r="K164" s="25">
        <f t="shared" si="21"/>
        <v>0</v>
      </c>
      <c r="L164" s="25">
        <f t="shared" si="21"/>
        <v>0</v>
      </c>
      <c r="M164" s="24">
        <f t="shared" si="21"/>
        <v>0</v>
      </c>
      <c r="N164" s="24">
        <f t="shared" si="21"/>
        <v>0</v>
      </c>
      <c r="O164" s="25">
        <f t="shared" si="21"/>
        <v>0</v>
      </c>
      <c r="P164" s="24">
        <f t="shared" si="19"/>
        <v>23183.7</v>
      </c>
    </row>
    <row r="165" spans="1:16" ht="19.149999999999999" hidden="1" customHeight="1" outlineLevel="2">
      <c r="A165" s="21" t="s">
        <v>95</v>
      </c>
      <c r="B165" s="22" t="s">
        <v>96</v>
      </c>
      <c r="C165" s="23"/>
      <c r="D165" s="23"/>
      <c r="E165" s="24"/>
      <c r="G165" s="23">
        <v>0</v>
      </c>
      <c r="H165" s="24">
        <v>0</v>
      </c>
      <c r="I165" s="28"/>
      <c r="J165" s="29"/>
      <c r="K165" s="29"/>
      <c r="L165" s="29"/>
      <c r="M165" s="28">
        <v>8845.32</v>
      </c>
      <c r="N165" s="28"/>
      <c r="O165" s="29"/>
      <c r="P165" s="24">
        <f t="shared" si="19"/>
        <v>8845.32</v>
      </c>
    </row>
    <row r="166" spans="1:16" ht="19.149999999999999" customHeight="1" outlineLevel="1" collapsed="1">
      <c r="A166" s="21" t="s">
        <v>74</v>
      </c>
      <c r="B166" s="22" t="s">
        <v>96</v>
      </c>
      <c r="C166" s="23"/>
      <c r="D166" s="23"/>
      <c r="E166" s="24"/>
      <c r="F166" s="24">
        <f t="shared" ref="F166:O166" si="22">SUBTOTAL(9,F165:F165)</f>
        <v>0</v>
      </c>
      <c r="G166" s="23">
        <f t="shared" si="22"/>
        <v>0</v>
      </c>
      <c r="H166" s="24">
        <f t="shared" si="22"/>
        <v>0</v>
      </c>
      <c r="I166" s="28">
        <f t="shared" si="22"/>
        <v>0</v>
      </c>
      <c r="J166" s="29">
        <f t="shared" si="22"/>
        <v>0</v>
      </c>
      <c r="K166" s="29">
        <f t="shared" si="22"/>
        <v>0</v>
      </c>
      <c r="L166" s="29">
        <f t="shared" si="22"/>
        <v>0</v>
      </c>
      <c r="M166" s="28">
        <f t="shared" si="22"/>
        <v>8845.32</v>
      </c>
      <c r="N166" s="28">
        <f t="shared" si="22"/>
        <v>0</v>
      </c>
      <c r="O166" s="29">
        <f t="shared" si="22"/>
        <v>0</v>
      </c>
      <c r="P166" s="24">
        <f t="shared" si="19"/>
        <v>8845.32</v>
      </c>
    </row>
    <row r="167" spans="1:16" ht="19.149999999999999" hidden="1" customHeight="1" outlineLevel="2">
      <c r="A167" s="21">
        <v>1387568</v>
      </c>
      <c r="B167" s="22" t="s">
        <v>30</v>
      </c>
      <c r="C167" s="23"/>
      <c r="D167" s="23"/>
      <c r="E167" s="24"/>
      <c r="G167" s="23">
        <v>544.87</v>
      </c>
      <c r="H167" s="24">
        <v>1380.42</v>
      </c>
      <c r="P167" s="24">
        <f t="shared" si="19"/>
        <v>1925.29</v>
      </c>
    </row>
    <row r="168" spans="1:16" ht="19.149999999999999" hidden="1" customHeight="1" outlineLevel="2">
      <c r="A168" s="21">
        <v>1387568</v>
      </c>
      <c r="B168" s="22" t="s">
        <v>30</v>
      </c>
      <c r="C168" s="23"/>
      <c r="D168" s="23"/>
      <c r="E168" s="24"/>
      <c r="G168" s="23">
        <v>544.87</v>
      </c>
      <c r="H168" s="24">
        <v>1380.42</v>
      </c>
      <c r="P168" s="24">
        <f t="shared" si="19"/>
        <v>1925.29</v>
      </c>
    </row>
    <row r="169" spans="1:16" ht="19.149999999999999" hidden="1" customHeight="1" outlineLevel="2">
      <c r="A169" s="21">
        <v>1387568</v>
      </c>
      <c r="B169" s="22" t="s">
        <v>30</v>
      </c>
      <c r="C169" s="23"/>
      <c r="D169" s="23"/>
      <c r="E169" s="24"/>
      <c r="G169" s="23">
        <v>544.87</v>
      </c>
      <c r="H169" s="24">
        <v>1380.42</v>
      </c>
      <c r="I169" s="26"/>
      <c r="J169" s="26"/>
      <c r="K169" s="26"/>
      <c r="L169" s="26"/>
      <c r="M169" s="26"/>
      <c r="N169" s="26"/>
      <c r="O169" s="26"/>
      <c r="P169" s="24">
        <f t="shared" si="19"/>
        <v>1925.29</v>
      </c>
    </row>
    <row r="170" spans="1:16" ht="19.149999999999999" hidden="1" customHeight="1" outlineLevel="2">
      <c r="A170" s="21">
        <v>1387568</v>
      </c>
      <c r="B170" s="22" t="s">
        <v>30</v>
      </c>
      <c r="C170" s="23"/>
      <c r="D170" s="23"/>
      <c r="E170" s="24"/>
      <c r="G170" s="23">
        <v>544.87</v>
      </c>
      <c r="H170" s="24">
        <v>1380.42</v>
      </c>
      <c r="I170" s="26"/>
      <c r="J170" s="26"/>
      <c r="K170" s="26"/>
      <c r="L170" s="26"/>
      <c r="M170" s="26"/>
      <c r="N170" s="26"/>
      <c r="O170" s="26"/>
      <c r="P170" s="24">
        <f t="shared" si="19"/>
        <v>1925.29</v>
      </c>
    </row>
    <row r="171" spans="1:16" ht="19.149999999999999" hidden="1" customHeight="1" outlineLevel="2">
      <c r="A171" s="21">
        <v>1387568</v>
      </c>
      <c r="B171" s="22" t="s">
        <v>30</v>
      </c>
      <c r="C171" s="23"/>
      <c r="D171" s="23"/>
      <c r="E171" s="24"/>
      <c r="G171" s="23">
        <v>544.87</v>
      </c>
      <c r="H171" s="24">
        <v>1380.42</v>
      </c>
      <c r="P171" s="24">
        <f t="shared" si="19"/>
        <v>1925.29</v>
      </c>
    </row>
    <row r="172" spans="1:16" ht="19.149999999999999" hidden="1" customHeight="1" outlineLevel="2">
      <c r="A172" s="21">
        <v>1387568</v>
      </c>
      <c r="B172" s="22" t="s">
        <v>30</v>
      </c>
      <c r="C172" s="23"/>
      <c r="D172" s="23"/>
      <c r="E172" s="24"/>
      <c r="G172" s="23">
        <v>544.87</v>
      </c>
      <c r="H172" s="24">
        <v>1380.42</v>
      </c>
      <c r="I172" s="28"/>
      <c r="J172" s="29">
        <v>3000</v>
      </c>
      <c r="K172" s="29"/>
      <c r="L172" s="29"/>
      <c r="M172" s="28"/>
      <c r="N172" s="28"/>
      <c r="O172" s="29"/>
      <c r="P172" s="24">
        <f t="shared" si="19"/>
        <v>4925.29</v>
      </c>
    </row>
    <row r="173" spans="1:16" ht="19.149999999999999" hidden="1" customHeight="1" outlineLevel="2">
      <c r="A173" s="21">
        <v>1387568</v>
      </c>
      <c r="B173" s="22" t="s">
        <v>30</v>
      </c>
      <c r="C173" s="23">
        <v>7103.1</v>
      </c>
      <c r="D173" s="23">
        <f t="shared" ref="D173:D178" si="23">C173/12</f>
        <v>591.92500000000007</v>
      </c>
      <c r="E173" s="24"/>
      <c r="F173" s="24">
        <v>1278.82</v>
      </c>
      <c r="G173" s="23">
        <v>543.67999999999995</v>
      </c>
      <c r="H173" s="24">
        <v>1380.42</v>
      </c>
      <c r="P173" s="24">
        <f t="shared" si="19"/>
        <v>3202.92</v>
      </c>
    </row>
    <row r="174" spans="1:16" ht="19.149999999999999" hidden="1" customHeight="1" outlineLevel="2">
      <c r="A174" s="21">
        <v>1387568</v>
      </c>
      <c r="B174" s="22" t="s">
        <v>30</v>
      </c>
      <c r="C174" s="23">
        <v>7103.1</v>
      </c>
      <c r="D174" s="23">
        <f t="shared" si="23"/>
        <v>591.92500000000007</v>
      </c>
      <c r="E174" s="24"/>
      <c r="F174" s="24">
        <v>494.03</v>
      </c>
      <c r="G174" s="23">
        <v>543.67999999999995</v>
      </c>
      <c r="H174" s="24">
        <v>1380.42</v>
      </c>
      <c r="P174" s="24">
        <f t="shared" si="19"/>
        <v>2418.13</v>
      </c>
    </row>
    <row r="175" spans="1:16" ht="19.149999999999999" hidden="1" customHeight="1" outlineLevel="2">
      <c r="A175" s="21">
        <v>1387568</v>
      </c>
      <c r="B175" s="22" t="s">
        <v>30</v>
      </c>
      <c r="C175" s="23">
        <v>7103.1</v>
      </c>
      <c r="D175" s="23">
        <f t="shared" si="23"/>
        <v>591.92500000000007</v>
      </c>
      <c r="E175" s="24"/>
      <c r="G175" s="23">
        <v>543.67999999999995</v>
      </c>
      <c r="H175" s="24">
        <v>1380.42</v>
      </c>
      <c r="P175" s="24">
        <f t="shared" si="19"/>
        <v>1924.1</v>
      </c>
    </row>
    <row r="176" spans="1:16" ht="19.149999999999999" hidden="1" customHeight="1" outlineLevel="2">
      <c r="A176" s="21">
        <v>1387568</v>
      </c>
      <c r="B176" s="22" t="s">
        <v>30</v>
      </c>
      <c r="C176" s="23">
        <v>7103.1</v>
      </c>
      <c r="D176" s="23">
        <f t="shared" si="23"/>
        <v>591.92500000000007</v>
      </c>
      <c r="E176" s="24"/>
      <c r="F176" s="24">
        <v>390.74</v>
      </c>
      <c r="G176" s="23">
        <v>543.67999999999995</v>
      </c>
      <c r="H176" s="24">
        <v>1380.42</v>
      </c>
      <c r="P176" s="24">
        <f t="shared" si="19"/>
        <v>2314.84</v>
      </c>
    </row>
    <row r="177" spans="1:16" ht="19.149999999999999" hidden="1" customHeight="1" outlineLevel="2">
      <c r="A177" s="21">
        <v>1387568</v>
      </c>
      <c r="B177" s="22" t="s">
        <v>30</v>
      </c>
      <c r="C177" s="23">
        <v>7103.1</v>
      </c>
      <c r="D177" s="23">
        <f t="shared" si="23"/>
        <v>591.92500000000007</v>
      </c>
      <c r="E177" s="24"/>
      <c r="G177" s="23">
        <v>543.67999999999995</v>
      </c>
      <c r="H177" s="24">
        <v>1380.42</v>
      </c>
      <c r="N177" s="24">
        <v>850</v>
      </c>
      <c r="P177" s="24">
        <f t="shared" si="19"/>
        <v>2774.1</v>
      </c>
    </row>
    <row r="178" spans="1:16" ht="19.149999999999999" hidden="1" customHeight="1" outlineLevel="2">
      <c r="A178" s="21">
        <v>1387568</v>
      </c>
      <c r="B178" s="22" t="s">
        <v>30</v>
      </c>
      <c r="C178" s="23">
        <v>7103.1</v>
      </c>
      <c r="D178" s="23">
        <f t="shared" si="23"/>
        <v>591.92500000000007</v>
      </c>
      <c r="E178" s="24"/>
      <c r="G178" s="23">
        <v>543.67999999999995</v>
      </c>
      <c r="H178" s="24">
        <v>1380.42</v>
      </c>
      <c r="P178" s="24">
        <f t="shared" si="19"/>
        <v>1924.1</v>
      </c>
    </row>
    <row r="179" spans="1:16" ht="19.149999999999999" customHeight="1" outlineLevel="1" collapsed="1">
      <c r="A179" s="21" t="s">
        <v>12</v>
      </c>
      <c r="B179" s="22" t="s">
        <v>30</v>
      </c>
      <c r="C179" s="23"/>
      <c r="D179" s="23"/>
      <c r="E179" s="24"/>
      <c r="F179" s="24">
        <f t="shared" ref="F179:O179" si="24">SUBTOTAL(9,F167:F178)</f>
        <v>2163.59</v>
      </c>
      <c r="G179" s="23">
        <f t="shared" si="24"/>
        <v>6531.3000000000011</v>
      </c>
      <c r="H179" s="24">
        <f t="shared" si="24"/>
        <v>16565.04</v>
      </c>
      <c r="I179" s="25">
        <f t="shared" si="24"/>
        <v>0</v>
      </c>
      <c r="J179" s="25">
        <f t="shared" si="24"/>
        <v>3000</v>
      </c>
      <c r="K179" s="25">
        <f t="shared" si="24"/>
        <v>0</v>
      </c>
      <c r="L179" s="25">
        <f t="shared" si="24"/>
        <v>0</v>
      </c>
      <c r="M179" s="24">
        <f t="shared" si="24"/>
        <v>0</v>
      </c>
      <c r="N179" s="24">
        <f t="shared" si="24"/>
        <v>850</v>
      </c>
      <c r="O179" s="25">
        <f t="shared" si="24"/>
        <v>0</v>
      </c>
      <c r="P179" s="24">
        <f t="shared" si="19"/>
        <v>29109.93</v>
      </c>
    </row>
    <row r="180" spans="1:16" ht="19.149999999999999" hidden="1" customHeight="1" outlineLevel="2">
      <c r="A180" s="21">
        <v>4680114</v>
      </c>
      <c r="B180" s="22" t="s">
        <v>67</v>
      </c>
      <c r="C180" s="23"/>
      <c r="D180" s="23"/>
      <c r="E180" s="24"/>
      <c r="G180" s="23">
        <v>472.32</v>
      </c>
      <c r="H180" s="24">
        <v>1380.42</v>
      </c>
      <c r="P180" s="24">
        <f t="shared" si="19"/>
        <v>1852.74</v>
      </c>
    </row>
    <row r="181" spans="1:16" ht="19.149999999999999" hidden="1" customHeight="1" outlineLevel="2">
      <c r="A181" s="21">
        <v>4680114</v>
      </c>
      <c r="B181" s="22" t="s">
        <v>67</v>
      </c>
      <c r="C181" s="23"/>
      <c r="D181" s="23"/>
      <c r="E181" s="24"/>
      <c r="F181" s="24">
        <v>142.77000000000001</v>
      </c>
      <c r="G181" s="23">
        <v>472.32</v>
      </c>
      <c r="H181" s="24">
        <v>1380.42</v>
      </c>
      <c r="P181" s="24">
        <f t="shared" si="19"/>
        <v>1995.5100000000002</v>
      </c>
    </row>
    <row r="182" spans="1:16" ht="19.149999999999999" hidden="1" customHeight="1" outlineLevel="2">
      <c r="A182" s="21">
        <v>4680114</v>
      </c>
      <c r="B182" s="22" t="s">
        <v>67</v>
      </c>
      <c r="C182" s="23"/>
      <c r="D182" s="23"/>
      <c r="E182" s="24"/>
      <c r="F182" s="24">
        <v>371.73</v>
      </c>
      <c r="G182" s="23">
        <v>472.32</v>
      </c>
      <c r="H182" s="24">
        <v>1380.42</v>
      </c>
      <c r="I182" s="26"/>
      <c r="J182" s="26"/>
      <c r="K182" s="26"/>
      <c r="L182" s="26"/>
      <c r="M182" s="26"/>
      <c r="N182" s="26"/>
      <c r="O182" s="26"/>
      <c r="P182" s="24">
        <f t="shared" si="19"/>
        <v>2224.4700000000003</v>
      </c>
    </row>
    <row r="183" spans="1:16" ht="19.149999999999999" hidden="1" customHeight="1" outlineLevel="2">
      <c r="A183" s="21">
        <v>4680114</v>
      </c>
      <c r="B183" s="22" t="s">
        <v>67</v>
      </c>
      <c r="C183" s="23"/>
      <c r="D183" s="23"/>
      <c r="E183" s="24"/>
      <c r="G183" s="23">
        <v>472.32</v>
      </c>
      <c r="H183" s="24">
        <v>1380.42</v>
      </c>
      <c r="I183" s="26"/>
      <c r="J183" s="26"/>
      <c r="K183" s="26"/>
      <c r="L183" s="26"/>
      <c r="M183" s="26"/>
      <c r="N183" s="26"/>
      <c r="O183" s="26"/>
      <c r="P183" s="24">
        <f t="shared" si="19"/>
        <v>1852.74</v>
      </c>
    </row>
    <row r="184" spans="1:16" ht="19.149999999999999" hidden="1" customHeight="1" outlineLevel="2">
      <c r="A184" s="21">
        <v>4680114</v>
      </c>
      <c r="B184" s="22" t="s">
        <v>67</v>
      </c>
      <c r="C184" s="23"/>
      <c r="D184" s="23"/>
      <c r="E184" s="24"/>
      <c r="F184" s="24">
        <v>1383.25</v>
      </c>
      <c r="G184" s="23">
        <v>472.32</v>
      </c>
      <c r="H184" s="24">
        <v>1380.42</v>
      </c>
      <c r="P184" s="24">
        <f t="shared" si="19"/>
        <v>3235.99</v>
      </c>
    </row>
    <row r="185" spans="1:16" ht="19.149999999999999" hidden="1" customHeight="1" outlineLevel="2">
      <c r="A185" s="21">
        <v>4680114</v>
      </c>
      <c r="B185" s="22" t="s">
        <v>67</v>
      </c>
      <c r="C185" s="23"/>
      <c r="D185" s="23"/>
      <c r="E185" s="24"/>
      <c r="G185" s="23">
        <v>472.32</v>
      </c>
      <c r="H185" s="24">
        <v>1380.42</v>
      </c>
      <c r="I185" s="28"/>
      <c r="J185" s="29"/>
      <c r="K185" s="29"/>
      <c r="L185" s="29"/>
      <c r="M185" s="28"/>
      <c r="N185" s="28"/>
      <c r="O185" s="29"/>
      <c r="P185" s="24">
        <f t="shared" si="19"/>
        <v>1852.74</v>
      </c>
    </row>
    <row r="186" spans="1:16" ht="19.149999999999999" customHeight="1" outlineLevel="1" collapsed="1">
      <c r="A186" s="21" t="s">
        <v>68</v>
      </c>
      <c r="B186" s="22" t="s">
        <v>67</v>
      </c>
      <c r="C186" s="23"/>
      <c r="D186" s="23"/>
      <c r="E186" s="24"/>
      <c r="F186" s="24">
        <f t="shared" ref="F186:O186" si="25">SUBTOTAL(9,F180:F185)</f>
        <v>1897.75</v>
      </c>
      <c r="G186" s="23">
        <f t="shared" si="25"/>
        <v>2833.92</v>
      </c>
      <c r="H186" s="24">
        <f t="shared" si="25"/>
        <v>8282.52</v>
      </c>
      <c r="I186" s="28">
        <f t="shared" si="25"/>
        <v>0</v>
      </c>
      <c r="J186" s="29">
        <f t="shared" si="25"/>
        <v>0</v>
      </c>
      <c r="K186" s="29">
        <f t="shared" si="25"/>
        <v>0</v>
      </c>
      <c r="L186" s="29">
        <f t="shared" si="25"/>
        <v>0</v>
      </c>
      <c r="M186" s="28">
        <f t="shared" si="25"/>
        <v>0</v>
      </c>
      <c r="N186" s="28">
        <f t="shared" si="25"/>
        <v>0</v>
      </c>
      <c r="O186" s="29">
        <f t="shared" si="25"/>
        <v>0</v>
      </c>
      <c r="P186" s="24">
        <f t="shared" si="19"/>
        <v>13014.19</v>
      </c>
    </row>
    <row r="187" spans="1:16" ht="19.149999999999999" hidden="1" customHeight="1" outlineLevel="2">
      <c r="A187" s="21">
        <v>1385508</v>
      </c>
      <c r="B187" s="22" t="s">
        <v>32</v>
      </c>
      <c r="C187" s="23"/>
      <c r="D187" s="23"/>
      <c r="E187" s="24"/>
      <c r="G187" s="23">
        <v>444.42</v>
      </c>
      <c r="H187" s="24">
        <v>1380.42</v>
      </c>
      <c r="P187" s="24">
        <f t="shared" si="19"/>
        <v>1824.8400000000001</v>
      </c>
    </row>
    <row r="188" spans="1:16" ht="19.149999999999999" hidden="1" customHeight="1" outlineLevel="2">
      <c r="A188" s="21">
        <v>1385508</v>
      </c>
      <c r="B188" s="22" t="s">
        <v>32</v>
      </c>
      <c r="C188" s="23"/>
      <c r="D188" s="23"/>
      <c r="E188" s="24"/>
      <c r="G188" s="23">
        <v>444.42</v>
      </c>
      <c r="H188" s="24">
        <v>1380.42</v>
      </c>
      <c r="P188" s="24">
        <f t="shared" si="19"/>
        <v>1824.8400000000001</v>
      </c>
    </row>
    <row r="189" spans="1:16" ht="19.149999999999999" hidden="1" customHeight="1" outlineLevel="2">
      <c r="A189" s="21">
        <v>1385508</v>
      </c>
      <c r="B189" s="22" t="s">
        <v>32</v>
      </c>
      <c r="C189" s="23"/>
      <c r="D189" s="23"/>
      <c r="E189" s="24"/>
      <c r="G189" s="23">
        <v>444.42</v>
      </c>
      <c r="H189" s="24">
        <v>1380.42</v>
      </c>
      <c r="I189" s="26"/>
      <c r="J189" s="26"/>
      <c r="K189" s="26"/>
      <c r="L189" s="26"/>
      <c r="M189" s="26"/>
      <c r="N189" s="26"/>
      <c r="O189" s="26"/>
      <c r="P189" s="24">
        <f t="shared" si="19"/>
        <v>1824.8400000000001</v>
      </c>
    </row>
    <row r="190" spans="1:16" ht="19.149999999999999" hidden="1" customHeight="1" outlineLevel="2">
      <c r="A190" s="21">
        <v>1385508</v>
      </c>
      <c r="B190" s="22" t="s">
        <v>32</v>
      </c>
      <c r="C190" s="23"/>
      <c r="D190" s="23"/>
      <c r="E190" s="24"/>
      <c r="G190" s="23">
        <v>444.42</v>
      </c>
      <c r="H190" s="24">
        <v>1380.42</v>
      </c>
      <c r="I190" s="26"/>
      <c r="J190" s="26"/>
      <c r="K190" s="26"/>
      <c r="L190" s="26"/>
      <c r="M190" s="26"/>
      <c r="N190" s="26"/>
      <c r="O190" s="26"/>
      <c r="P190" s="24">
        <f t="shared" si="19"/>
        <v>1824.8400000000001</v>
      </c>
    </row>
    <row r="191" spans="1:16" ht="19.149999999999999" hidden="1" customHeight="1" outlineLevel="2">
      <c r="A191" s="21">
        <v>1385508</v>
      </c>
      <c r="B191" s="22" t="s">
        <v>32</v>
      </c>
      <c r="C191" s="23"/>
      <c r="D191" s="23"/>
      <c r="E191" s="24"/>
      <c r="G191" s="23">
        <v>444.42</v>
      </c>
      <c r="H191" s="24">
        <v>1380.42</v>
      </c>
      <c r="P191" s="24">
        <f t="shared" si="19"/>
        <v>1824.8400000000001</v>
      </c>
    </row>
    <row r="192" spans="1:16" ht="19.149999999999999" hidden="1" customHeight="1" outlineLevel="2">
      <c r="A192" s="21">
        <v>1385508</v>
      </c>
      <c r="B192" s="22" t="s">
        <v>32</v>
      </c>
      <c r="C192" s="23"/>
      <c r="D192" s="23"/>
      <c r="E192" s="24"/>
      <c r="G192" s="23">
        <v>444.42</v>
      </c>
      <c r="H192" s="24">
        <v>1380.42</v>
      </c>
      <c r="I192" s="28"/>
      <c r="J192" s="29"/>
      <c r="K192" s="29"/>
      <c r="L192" s="29"/>
      <c r="M192" s="28"/>
      <c r="N192" s="28"/>
      <c r="O192" s="29"/>
      <c r="P192" s="24">
        <f t="shared" si="19"/>
        <v>1824.8400000000001</v>
      </c>
    </row>
    <row r="193" spans="1:16" ht="19.149999999999999" hidden="1" customHeight="1" outlineLevel="2">
      <c r="A193" s="21">
        <v>1385508</v>
      </c>
      <c r="B193" s="22" t="s">
        <v>32</v>
      </c>
      <c r="C193" s="23">
        <v>5694</v>
      </c>
      <c r="D193" s="23">
        <f t="shared" ref="D193:D198" si="26">C193/12</f>
        <v>474.5</v>
      </c>
      <c r="E193" s="24"/>
      <c r="F193" s="24">
        <v>490.48</v>
      </c>
      <c r="G193" s="23">
        <v>444.92</v>
      </c>
      <c r="H193" s="24">
        <v>1380.42</v>
      </c>
      <c r="P193" s="24">
        <f t="shared" si="19"/>
        <v>2315.8200000000002</v>
      </c>
    </row>
    <row r="194" spans="1:16" ht="19.149999999999999" hidden="1" customHeight="1" outlineLevel="2">
      <c r="A194" s="21">
        <v>1385508</v>
      </c>
      <c r="B194" s="22" t="s">
        <v>32</v>
      </c>
      <c r="C194" s="23">
        <v>5694</v>
      </c>
      <c r="D194" s="23">
        <f t="shared" si="26"/>
        <v>474.5</v>
      </c>
      <c r="E194" s="24"/>
      <c r="F194" s="24">
        <v>823.18</v>
      </c>
      <c r="G194" s="23">
        <v>444.92</v>
      </c>
      <c r="H194" s="24">
        <v>1380.42</v>
      </c>
      <c r="P194" s="24">
        <f t="shared" si="19"/>
        <v>2648.52</v>
      </c>
    </row>
    <row r="195" spans="1:16" ht="19.149999999999999" hidden="1" customHeight="1" outlineLevel="2">
      <c r="A195" s="21">
        <v>1385508</v>
      </c>
      <c r="B195" s="22" t="s">
        <v>32</v>
      </c>
      <c r="C195" s="23">
        <v>5694</v>
      </c>
      <c r="D195" s="23">
        <f t="shared" si="26"/>
        <v>474.5</v>
      </c>
      <c r="E195" s="24"/>
      <c r="F195" s="24">
        <v>296.64</v>
      </c>
      <c r="G195" s="23">
        <v>444.92</v>
      </c>
      <c r="H195" s="24">
        <v>1380.42</v>
      </c>
      <c r="P195" s="24">
        <f t="shared" si="19"/>
        <v>2121.98</v>
      </c>
    </row>
    <row r="196" spans="1:16" ht="19.149999999999999" hidden="1" customHeight="1" outlineLevel="2">
      <c r="A196" s="21">
        <v>1385508</v>
      </c>
      <c r="B196" s="22" t="s">
        <v>32</v>
      </c>
      <c r="C196" s="23">
        <v>5694</v>
      </c>
      <c r="D196" s="23">
        <f t="shared" si="26"/>
        <v>474.5</v>
      </c>
      <c r="E196" s="24"/>
      <c r="G196" s="23">
        <f>444.92-219.45</f>
        <v>225.47000000000003</v>
      </c>
      <c r="H196" s="24">
        <v>1380.42</v>
      </c>
      <c r="P196" s="24">
        <f t="shared" si="19"/>
        <v>1605.89</v>
      </c>
    </row>
    <row r="197" spans="1:16" ht="19.149999999999999" hidden="1" customHeight="1" outlineLevel="2">
      <c r="A197" s="21">
        <v>1385508</v>
      </c>
      <c r="B197" s="22" t="s">
        <v>32</v>
      </c>
      <c r="C197" s="23">
        <v>5694</v>
      </c>
      <c r="D197" s="23">
        <f t="shared" si="26"/>
        <v>474.5</v>
      </c>
      <c r="E197" s="24"/>
      <c r="G197" s="23">
        <f>444.92-219.45</f>
        <v>225.47000000000003</v>
      </c>
      <c r="H197" s="24">
        <v>1380.42</v>
      </c>
      <c r="P197" s="24">
        <f t="shared" si="19"/>
        <v>1605.89</v>
      </c>
    </row>
    <row r="198" spans="1:16" ht="19.149999999999999" hidden="1" customHeight="1" outlineLevel="2">
      <c r="A198" s="21">
        <v>1385508</v>
      </c>
      <c r="B198" s="22" t="s">
        <v>32</v>
      </c>
      <c r="C198" s="23">
        <v>5694</v>
      </c>
      <c r="D198" s="23">
        <f t="shared" si="26"/>
        <v>474.5</v>
      </c>
      <c r="E198" s="24"/>
      <c r="G198" s="23">
        <f>444.92-292.6</f>
        <v>152.32</v>
      </c>
      <c r="H198" s="24">
        <v>1380.42</v>
      </c>
      <c r="P198" s="24">
        <f t="shared" si="19"/>
        <v>1532.74</v>
      </c>
    </row>
    <row r="199" spans="1:16" ht="19.149999999999999" customHeight="1" outlineLevel="1" collapsed="1">
      <c r="A199" s="21" t="s">
        <v>31</v>
      </c>
      <c r="B199" s="22" t="s">
        <v>32</v>
      </c>
      <c r="C199" s="23"/>
      <c r="D199" s="23"/>
      <c r="E199" s="24"/>
      <c r="F199" s="24">
        <f t="shared" ref="F199:O199" si="27">SUBTOTAL(9,F187:F198)</f>
        <v>1610.2999999999997</v>
      </c>
      <c r="G199" s="23">
        <f t="shared" si="27"/>
        <v>4604.54</v>
      </c>
      <c r="H199" s="24">
        <f t="shared" si="27"/>
        <v>16565.04</v>
      </c>
      <c r="I199" s="25">
        <f t="shared" si="27"/>
        <v>0</v>
      </c>
      <c r="J199" s="25">
        <f t="shared" si="27"/>
        <v>0</v>
      </c>
      <c r="K199" s="25">
        <f t="shared" si="27"/>
        <v>0</v>
      </c>
      <c r="L199" s="25">
        <f t="shared" si="27"/>
        <v>0</v>
      </c>
      <c r="M199" s="24">
        <f t="shared" si="27"/>
        <v>0</v>
      </c>
      <c r="N199" s="24">
        <f t="shared" si="27"/>
        <v>0</v>
      </c>
      <c r="O199" s="25">
        <f t="shared" si="27"/>
        <v>0</v>
      </c>
      <c r="P199" s="24">
        <f t="shared" si="19"/>
        <v>22779.88</v>
      </c>
    </row>
    <row r="200" spans="1:16" ht="19.149999999999999" hidden="1" customHeight="1" outlineLevel="2">
      <c r="A200" s="21">
        <v>1391376</v>
      </c>
      <c r="B200" s="22" t="s">
        <v>33</v>
      </c>
      <c r="C200" s="23"/>
      <c r="D200" s="23"/>
      <c r="E200" s="24"/>
      <c r="G200" s="23">
        <v>444.92</v>
      </c>
      <c r="H200" s="24">
        <v>1380.42</v>
      </c>
      <c r="P200" s="24">
        <f t="shared" si="19"/>
        <v>1825.3400000000001</v>
      </c>
    </row>
    <row r="201" spans="1:16" ht="19.149999999999999" hidden="1" customHeight="1" outlineLevel="2">
      <c r="A201" s="21">
        <v>1391376</v>
      </c>
      <c r="B201" s="22" t="s">
        <v>33</v>
      </c>
      <c r="C201" s="23"/>
      <c r="D201" s="23"/>
      <c r="E201" s="24"/>
      <c r="G201" s="23">
        <v>444.92</v>
      </c>
      <c r="H201" s="24">
        <v>1380.42</v>
      </c>
      <c r="P201" s="24">
        <f t="shared" si="19"/>
        <v>1825.3400000000001</v>
      </c>
    </row>
    <row r="202" spans="1:16" ht="19.149999999999999" hidden="1" customHeight="1" outlineLevel="2">
      <c r="A202" s="21">
        <v>1391376</v>
      </c>
      <c r="B202" s="22" t="s">
        <v>33</v>
      </c>
      <c r="C202" s="23"/>
      <c r="D202" s="23"/>
      <c r="E202" s="24"/>
      <c r="G202" s="23">
        <v>444.92</v>
      </c>
      <c r="H202" s="24">
        <v>1380.42</v>
      </c>
      <c r="P202" s="24">
        <f t="shared" si="19"/>
        <v>1825.3400000000001</v>
      </c>
    </row>
    <row r="203" spans="1:16" ht="19.149999999999999" hidden="1" customHeight="1" outlineLevel="2">
      <c r="A203" s="21">
        <v>1391376</v>
      </c>
      <c r="B203" s="22" t="s">
        <v>33</v>
      </c>
      <c r="C203" s="23"/>
      <c r="D203" s="23"/>
      <c r="E203" s="24"/>
      <c r="G203" s="23">
        <v>444.92</v>
      </c>
      <c r="H203" s="24">
        <v>1380.42</v>
      </c>
      <c r="P203" s="24">
        <f t="shared" si="19"/>
        <v>1825.3400000000001</v>
      </c>
    </row>
    <row r="204" spans="1:16" ht="19.149999999999999" hidden="1" customHeight="1" outlineLevel="2">
      <c r="A204" s="21">
        <v>1391376</v>
      </c>
      <c r="B204" s="22" t="s">
        <v>33</v>
      </c>
      <c r="C204" s="23"/>
      <c r="D204" s="23"/>
      <c r="E204" s="24"/>
      <c r="G204" s="23">
        <v>444.92</v>
      </c>
      <c r="H204" s="24">
        <v>1380.42</v>
      </c>
      <c r="P204" s="24">
        <f t="shared" si="19"/>
        <v>1825.3400000000001</v>
      </c>
    </row>
    <row r="205" spans="1:16" ht="19.149999999999999" hidden="1" customHeight="1" outlineLevel="2">
      <c r="A205" s="21">
        <v>1391376</v>
      </c>
      <c r="B205" s="22" t="s">
        <v>33</v>
      </c>
      <c r="C205" s="23"/>
      <c r="D205" s="23"/>
      <c r="E205" s="24"/>
      <c r="G205" s="23">
        <v>444.92</v>
      </c>
      <c r="H205" s="24">
        <v>1380.42</v>
      </c>
      <c r="P205" s="24">
        <f t="shared" ref="P205:P268" si="28">SUM(F205:O205)</f>
        <v>1825.3400000000001</v>
      </c>
    </row>
    <row r="206" spans="1:16" ht="19.149999999999999" hidden="1" customHeight="1" outlineLevel="2">
      <c r="A206" s="21">
        <v>1391376</v>
      </c>
      <c r="B206" s="22" t="s">
        <v>33</v>
      </c>
      <c r="C206" s="23"/>
      <c r="D206" s="23"/>
      <c r="E206" s="24"/>
      <c r="G206" s="23">
        <v>444.42</v>
      </c>
      <c r="H206" s="24">
        <v>1380.42</v>
      </c>
      <c r="P206" s="24">
        <f t="shared" si="28"/>
        <v>1824.8400000000001</v>
      </c>
    </row>
    <row r="207" spans="1:16" ht="19.149999999999999" hidden="1" customHeight="1" outlineLevel="2">
      <c r="A207" s="21">
        <v>1391376</v>
      </c>
      <c r="B207" s="22" t="s">
        <v>33</v>
      </c>
      <c r="C207" s="23"/>
      <c r="D207" s="23"/>
      <c r="E207" s="24"/>
      <c r="F207" s="24">
        <v>120.65</v>
      </c>
      <c r="G207" s="23">
        <v>444.42</v>
      </c>
      <c r="H207" s="24">
        <v>1380.42</v>
      </c>
      <c r="P207" s="24">
        <f t="shared" si="28"/>
        <v>1945.4900000000002</v>
      </c>
    </row>
    <row r="208" spans="1:16" ht="19.149999999999999" hidden="1" customHeight="1" outlineLevel="2">
      <c r="A208" s="21">
        <v>1391376</v>
      </c>
      <c r="B208" s="22" t="s">
        <v>33</v>
      </c>
      <c r="C208" s="23"/>
      <c r="D208" s="23"/>
      <c r="E208" s="24"/>
      <c r="G208" s="23">
        <v>444.42</v>
      </c>
      <c r="H208" s="24">
        <v>1380.42</v>
      </c>
      <c r="I208" s="26"/>
      <c r="J208" s="26"/>
      <c r="K208" s="26"/>
      <c r="L208" s="26"/>
      <c r="M208" s="26"/>
      <c r="N208" s="26"/>
      <c r="O208" s="26"/>
      <c r="P208" s="24">
        <f t="shared" si="28"/>
        <v>1824.8400000000001</v>
      </c>
    </row>
    <row r="209" spans="1:16" ht="19.149999999999999" hidden="1" customHeight="1" outlineLevel="2">
      <c r="A209" s="21">
        <v>1391376</v>
      </c>
      <c r="B209" s="22" t="s">
        <v>33</v>
      </c>
      <c r="C209" s="23"/>
      <c r="D209" s="23"/>
      <c r="E209" s="24"/>
      <c r="G209" s="23">
        <v>444.42</v>
      </c>
      <c r="H209" s="24">
        <v>1380.42</v>
      </c>
      <c r="I209" s="26"/>
      <c r="J209" s="26"/>
      <c r="K209" s="26"/>
      <c r="L209" s="26"/>
      <c r="M209" s="26"/>
      <c r="N209" s="26"/>
      <c r="O209" s="26"/>
      <c r="P209" s="24">
        <f t="shared" si="28"/>
        <v>1824.8400000000001</v>
      </c>
    </row>
    <row r="210" spans="1:16" ht="19.149999999999999" hidden="1" customHeight="1" outlineLevel="2">
      <c r="A210" s="21">
        <v>1391376</v>
      </c>
      <c r="B210" s="22" t="s">
        <v>33</v>
      </c>
      <c r="C210" s="23"/>
      <c r="D210" s="23"/>
      <c r="E210" s="24"/>
      <c r="F210" s="24">
        <v>779.2</v>
      </c>
      <c r="G210" s="23">
        <v>444.42</v>
      </c>
      <c r="H210" s="24">
        <v>1380.42</v>
      </c>
      <c r="P210" s="24">
        <f t="shared" si="28"/>
        <v>2604.04</v>
      </c>
    </row>
    <row r="211" spans="1:16" ht="19.149999999999999" hidden="1" customHeight="1" outlineLevel="2">
      <c r="A211" s="21">
        <v>1391376</v>
      </c>
      <c r="B211" s="22" t="s">
        <v>33</v>
      </c>
      <c r="C211" s="23"/>
      <c r="D211" s="23"/>
      <c r="E211" s="24"/>
      <c r="G211" s="23">
        <v>444.42</v>
      </c>
      <c r="H211" s="24">
        <v>1380.42</v>
      </c>
      <c r="I211" s="28"/>
      <c r="J211" s="29"/>
      <c r="K211" s="29"/>
      <c r="L211" s="29">
        <v>303.5</v>
      </c>
      <c r="M211" s="28"/>
      <c r="N211" s="28"/>
      <c r="O211" s="29"/>
      <c r="P211" s="24">
        <f t="shared" si="28"/>
        <v>2128.34</v>
      </c>
    </row>
    <row r="212" spans="1:16" ht="19.149999999999999" customHeight="1" outlineLevel="1" collapsed="1">
      <c r="A212" s="21" t="s">
        <v>12</v>
      </c>
      <c r="B212" s="22" t="s">
        <v>33</v>
      </c>
      <c r="C212" s="23"/>
      <c r="D212" s="23"/>
      <c r="E212" s="24"/>
      <c r="F212" s="24">
        <f t="shared" ref="F212:O212" si="29">SUBTOTAL(9,F200:F211)</f>
        <v>899.85</v>
      </c>
      <c r="G212" s="23">
        <f t="shared" si="29"/>
        <v>5336.04</v>
      </c>
      <c r="H212" s="24">
        <f t="shared" si="29"/>
        <v>16565.04</v>
      </c>
      <c r="I212" s="28">
        <f t="shared" si="29"/>
        <v>0</v>
      </c>
      <c r="J212" s="29">
        <f t="shared" si="29"/>
        <v>0</v>
      </c>
      <c r="K212" s="29">
        <f t="shared" si="29"/>
        <v>0</v>
      </c>
      <c r="L212" s="29">
        <f t="shared" si="29"/>
        <v>303.5</v>
      </c>
      <c r="M212" s="28">
        <f t="shared" si="29"/>
        <v>0</v>
      </c>
      <c r="N212" s="28">
        <f t="shared" si="29"/>
        <v>0</v>
      </c>
      <c r="O212" s="29">
        <f t="shared" si="29"/>
        <v>0</v>
      </c>
      <c r="P212" s="24">
        <f t="shared" si="28"/>
        <v>23104.43</v>
      </c>
    </row>
    <row r="213" spans="1:16" ht="19.149999999999999" hidden="1" customHeight="1" outlineLevel="2">
      <c r="A213" s="21">
        <v>1386945</v>
      </c>
      <c r="B213" s="22" t="s">
        <v>35</v>
      </c>
      <c r="C213" s="23">
        <v>6590.7</v>
      </c>
      <c r="D213" s="23">
        <f t="shared" ref="D213:D218" si="30">C213/12</f>
        <v>549.22500000000002</v>
      </c>
      <c r="E213" s="24"/>
      <c r="G213" s="23">
        <v>507.77</v>
      </c>
      <c r="H213" s="24">
        <v>1380.42</v>
      </c>
      <c r="P213" s="24">
        <f t="shared" si="28"/>
        <v>1888.19</v>
      </c>
    </row>
    <row r="214" spans="1:16" ht="19.149999999999999" hidden="1" customHeight="1" outlineLevel="2">
      <c r="A214" s="21">
        <v>1386945</v>
      </c>
      <c r="B214" s="22" t="s">
        <v>35</v>
      </c>
      <c r="C214" s="23">
        <v>6590.7</v>
      </c>
      <c r="D214" s="23">
        <f t="shared" si="30"/>
        <v>549.22500000000002</v>
      </c>
      <c r="E214" s="24"/>
      <c r="G214" s="23">
        <v>507.77</v>
      </c>
      <c r="H214" s="24">
        <v>1380.42</v>
      </c>
      <c r="P214" s="24">
        <f t="shared" si="28"/>
        <v>1888.19</v>
      </c>
    </row>
    <row r="215" spans="1:16" ht="19.149999999999999" hidden="1" customHeight="1" outlineLevel="2">
      <c r="A215" s="21">
        <v>1386945</v>
      </c>
      <c r="B215" s="22" t="s">
        <v>35</v>
      </c>
      <c r="C215" s="23">
        <v>6590.7</v>
      </c>
      <c r="D215" s="23">
        <f t="shared" si="30"/>
        <v>549.22500000000002</v>
      </c>
      <c r="E215" s="24"/>
      <c r="G215" s="23">
        <v>507.77</v>
      </c>
      <c r="H215" s="24">
        <v>1380.42</v>
      </c>
      <c r="P215" s="24">
        <f t="shared" si="28"/>
        <v>1888.19</v>
      </c>
    </row>
    <row r="216" spans="1:16" ht="19.149999999999999" hidden="1" customHeight="1" outlineLevel="2">
      <c r="A216" s="21">
        <v>1386945</v>
      </c>
      <c r="B216" s="22" t="s">
        <v>35</v>
      </c>
      <c r="C216" s="23">
        <v>6590.7</v>
      </c>
      <c r="D216" s="23">
        <f t="shared" si="30"/>
        <v>549.22500000000002</v>
      </c>
      <c r="E216" s="24"/>
      <c r="G216" s="23">
        <v>507.77</v>
      </c>
      <c r="H216" s="24">
        <v>1380.42</v>
      </c>
      <c r="P216" s="24">
        <f t="shared" si="28"/>
        <v>1888.19</v>
      </c>
    </row>
    <row r="217" spans="1:16" ht="19.149999999999999" hidden="1" customHeight="1" outlineLevel="2">
      <c r="A217" s="21">
        <v>1386945</v>
      </c>
      <c r="B217" s="22" t="s">
        <v>35</v>
      </c>
      <c r="C217" s="23">
        <v>6590.7</v>
      </c>
      <c r="D217" s="23">
        <f t="shared" si="30"/>
        <v>549.22500000000002</v>
      </c>
      <c r="E217" s="24"/>
      <c r="G217" s="23">
        <v>507.77</v>
      </c>
      <c r="H217" s="24">
        <v>1380.42</v>
      </c>
      <c r="P217" s="24">
        <f t="shared" si="28"/>
        <v>1888.19</v>
      </c>
    </row>
    <row r="218" spans="1:16" ht="19.149999999999999" hidden="1" customHeight="1" outlineLevel="2">
      <c r="A218" s="21">
        <v>1386945</v>
      </c>
      <c r="B218" s="22" t="s">
        <v>35</v>
      </c>
      <c r="C218" s="23">
        <v>6590.7</v>
      </c>
      <c r="D218" s="23">
        <f t="shared" si="30"/>
        <v>549.22500000000002</v>
      </c>
      <c r="E218" s="24"/>
      <c r="G218" s="23">
        <v>507.77</v>
      </c>
      <c r="H218" s="24">
        <v>1380.42</v>
      </c>
      <c r="P218" s="24">
        <f t="shared" si="28"/>
        <v>1888.19</v>
      </c>
    </row>
    <row r="219" spans="1:16" ht="19.149999999999999" customHeight="1" outlineLevel="1" collapsed="1">
      <c r="A219" s="21" t="s">
        <v>34</v>
      </c>
      <c r="B219" s="22" t="s">
        <v>35</v>
      </c>
      <c r="C219" s="23"/>
      <c r="D219" s="23"/>
      <c r="E219" s="24"/>
      <c r="F219" s="24">
        <f t="shared" ref="F219:O219" si="31">SUBTOTAL(9,F213:F218)</f>
        <v>0</v>
      </c>
      <c r="G219" s="23">
        <f t="shared" si="31"/>
        <v>3046.62</v>
      </c>
      <c r="H219" s="24">
        <f t="shared" si="31"/>
        <v>8282.52</v>
      </c>
      <c r="I219" s="25">
        <f t="shared" si="31"/>
        <v>0</v>
      </c>
      <c r="J219" s="25">
        <f t="shared" si="31"/>
        <v>0</v>
      </c>
      <c r="K219" s="25">
        <f t="shared" si="31"/>
        <v>0</v>
      </c>
      <c r="L219" s="25">
        <f t="shared" si="31"/>
        <v>0</v>
      </c>
      <c r="M219" s="24">
        <f t="shared" si="31"/>
        <v>0</v>
      </c>
      <c r="N219" s="24">
        <f t="shared" si="31"/>
        <v>0</v>
      </c>
      <c r="O219" s="25">
        <f t="shared" si="31"/>
        <v>0</v>
      </c>
      <c r="P219" s="24">
        <f t="shared" si="28"/>
        <v>11329.14</v>
      </c>
    </row>
    <row r="220" spans="1:16" ht="19.149999999999999" hidden="1" customHeight="1" outlineLevel="2">
      <c r="A220" s="21">
        <v>223</v>
      </c>
      <c r="B220" s="22" t="s">
        <v>69</v>
      </c>
      <c r="C220" s="23"/>
      <c r="D220" s="23"/>
      <c r="E220" s="24"/>
      <c r="G220" s="23">
        <v>556.03</v>
      </c>
      <c r="H220" s="24">
        <v>1380.42</v>
      </c>
      <c r="P220" s="24">
        <f t="shared" si="28"/>
        <v>1936.45</v>
      </c>
    </row>
    <row r="221" spans="1:16" ht="19.149999999999999" hidden="1" customHeight="1" outlineLevel="2">
      <c r="A221" s="21">
        <v>223</v>
      </c>
      <c r="B221" s="22" t="s">
        <v>69</v>
      </c>
      <c r="C221" s="23"/>
      <c r="D221" s="23"/>
      <c r="E221" s="24"/>
      <c r="G221" s="23">
        <v>556.03</v>
      </c>
      <c r="H221" s="24">
        <v>1380.42</v>
      </c>
      <c r="P221" s="24">
        <f t="shared" si="28"/>
        <v>1936.45</v>
      </c>
    </row>
    <row r="222" spans="1:16" ht="19.149999999999999" hidden="1" customHeight="1" outlineLevel="2">
      <c r="A222" s="21">
        <v>223</v>
      </c>
      <c r="B222" s="22" t="s">
        <v>69</v>
      </c>
      <c r="C222" s="23"/>
      <c r="D222" s="23"/>
      <c r="E222" s="24"/>
      <c r="G222" s="23">
        <v>556.03</v>
      </c>
      <c r="H222" s="24">
        <v>1380.42</v>
      </c>
      <c r="I222" s="26"/>
      <c r="J222" s="26"/>
      <c r="K222" s="26"/>
      <c r="L222" s="26"/>
      <c r="M222" s="26"/>
      <c r="N222" s="26"/>
      <c r="O222" s="26"/>
      <c r="P222" s="24">
        <f t="shared" si="28"/>
        <v>1936.45</v>
      </c>
    </row>
    <row r="223" spans="1:16" ht="19.149999999999999" hidden="1" customHeight="1" outlineLevel="2">
      <c r="A223" s="21">
        <v>223</v>
      </c>
      <c r="B223" s="22" t="s">
        <v>69</v>
      </c>
      <c r="C223" s="23"/>
      <c r="D223" s="23"/>
      <c r="E223" s="24"/>
      <c r="G223" s="23">
        <v>556.03</v>
      </c>
      <c r="H223" s="24">
        <v>1380.42</v>
      </c>
      <c r="I223" s="26"/>
      <c r="J223" s="26"/>
      <c r="K223" s="26"/>
      <c r="L223" s="26"/>
      <c r="M223" s="26"/>
      <c r="N223" s="26"/>
      <c r="O223" s="26"/>
      <c r="P223" s="24">
        <f t="shared" si="28"/>
        <v>1936.45</v>
      </c>
    </row>
    <row r="224" spans="1:16" ht="19.149999999999999" hidden="1" customHeight="1" outlineLevel="2">
      <c r="A224" s="21">
        <v>223</v>
      </c>
      <c r="B224" s="22" t="s">
        <v>69</v>
      </c>
      <c r="C224" s="23"/>
      <c r="D224" s="23"/>
      <c r="E224" s="24"/>
      <c r="G224" s="23">
        <v>556.03</v>
      </c>
      <c r="H224" s="24">
        <v>1380.42</v>
      </c>
      <c r="P224" s="24">
        <f t="shared" si="28"/>
        <v>1936.45</v>
      </c>
    </row>
    <row r="225" spans="1:16" ht="19.149999999999999" hidden="1" customHeight="1" outlineLevel="2">
      <c r="A225" s="21">
        <v>223</v>
      </c>
      <c r="B225" s="22" t="s">
        <v>69</v>
      </c>
      <c r="C225" s="23"/>
      <c r="D225" s="23"/>
      <c r="E225" s="24"/>
      <c r="G225" s="23">
        <v>556.03</v>
      </c>
      <c r="H225" s="24">
        <v>1380.42</v>
      </c>
      <c r="I225" s="28"/>
      <c r="J225" s="29"/>
      <c r="K225" s="29"/>
      <c r="L225" s="29"/>
      <c r="M225" s="28"/>
      <c r="N225" s="28"/>
      <c r="O225" s="29"/>
      <c r="P225" s="24">
        <f t="shared" si="28"/>
        <v>1936.45</v>
      </c>
    </row>
    <row r="226" spans="1:16" ht="19.149999999999999" customHeight="1" outlineLevel="1" collapsed="1">
      <c r="A226" s="21" t="s">
        <v>12</v>
      </c>
      <c r="B226" s="22" t="s">
        <v>69</v>
      </c>
      <c r="C226" s="23"/>
      <c r="D226" s="23"/>
      <c r="E226" s="24"/>
      <c r="F226" s="24">
        <f t="shared" ref="F226:O226" si="32">SUBTOTAL(9,F220:F225)</f>
        <v>0</v>
      </c>
      <c r="G226" s="23">
        <f t="shared" si="32"/>
        <v>3336.1799999999994</v>
      </c>
      <c r="H226" s="24">
        <f t="shared" si="32"/>
        <v>8282.52</v>
      </c>
      <c r="I226" s="28">
        <f t="shared" si="32"/>
        <v>0</v>
      </c>
      <c r="J226" s="29">
        <f t="shared" si="32"/>
        <v>0</v>
      </c>
      <c r="K226" s="29">
        <f t="shared" si="32"/>
        <v>0</v>
      </c>
      <c r="L226" s="29">
        <f t="shared" si="32"/>
        <v>0</v>
      </c>
      <c r="M226" s="28">
        <f t="shared" si="32"/>
        <v>0</v>
      </c>
      <c r="N226" s="28">
        <f t="shared" si="32"/>
        <v>0</v>
      </c>
      <c r="O226" s="29">
        <f t="shared" si="32"/>
        <v>0</v>
      </c>
      <c r="P226" s="24">
        <f t="shared" si="28"/>
        <v>11618.7</v>
      </c>
    </row>
    <row r="227" spans="1:16" ht="19.149999999999999" hidden="1" customHeight="1" outlineLevel="2">
      <c r="A227" s="21">
        <v>1385599</v>
      </c>
      <c r="B227" s="22" t="s">
        <v>37</v>
      </c>
      <c r="C227" s="23">
        <v>6206.4</v>
      </c>
      <c r="D227" s="23">
        <f t="shared" ref="D227:D232" si="33">C227/12</f>
        <v>517.19999999999993</v>
      </c>
      <c r="E227" s="24"/>
      <c r="G227" s="23">
        <v>480.83</v>
      </c>
      <c r="H227" s="24">
        <v>1380.42</v>
      </c>
      <c r="P227" s="24">
        <f t="shared" si="28"/>
        <v>1861.25</v>
      </c>
    </row>
    <row r="228" spans="1:16" ht="19.149999999999999" hidden="1" customHeight="1" outlineLevel="2">
      <c r="A228" s="21">
        <v>1385599</v>
      </c>
      <c r="B228" s="22" t="s">
        <v>37</v>
      </c>
      <c r="C228" s="23">
        <v>6206.4</v>
      </c>
      <c r="D228" s="23">
        <f t="shared" si="33"/>
        <v>517.19999999999993</v>
      </c>
      <c r="E228" s="24"/>
      <c r="G228" s="23">
        <v>480.83</v>
      </c>
      <c r="H228" s="24">
        <v>1380.42</v>
      </c>
      <c r="P228" s="24">
        <f t="shared" si="28"/>
        <v>1861.25</v>
      </c>
    </row>
    <row r="229" spans="1:16" ht="19.149999999999999" hidden="1" customHeight="1" outlineLevel="2">
      <c r="A229" s="21">
        <v>1385599</v>
      </c>
      <c r="B229" s="22" t="s">
        <v>37</v>
      </c>
      <c r="C229" s="23">
        <v>6206.4</v>
      </c>
      <c r="D229" s="23">
        <f t="shared" si="33"/>
        <v>517.19999999999993</v>
      </c>
      <c r="E229" s="24"/>
      <c r="G229" s="23">
        <v>480.83</v>
      </c>
      <c r="H229" s="24">
        <v>1380.42</v>
      </c>
      <c r="P229" s="24">
        <f t="shared" si="28"/>
        <v>1861.25</v>
      </c>
    </row>
    <row r="230" spans="1:16" ht="19.149999999999999" hidden="1" customHeight="1" outlineLevel="2">
      <c r="A230" s="21">
        <v>1385599</v>
      </c>
      <c r="B230" s="22" t="s">
        <v>37</v>
      </c>
      <c r="C230" s="23">
        <v>6206.4</v>
      </c>
      <c r="D230" s="23">
        <f t="shared" si="33"/>
        <v>517.19999999999993</v>
      </c>
      <c r="E230" s="24"/>
      <c r="G230" s="23">
        <v>480.83</v>
      </c>
      <c r="H230" s="24">
        <v>1380.42</v>
      </c>
      <c r="P230" s="24">
        <f t="shared" si="28"/>
        <v>1861.25</v>
      </c>
    </row>
    <row r="231" spans="1:16" ht="19.149999999999999" hidden="1" customHeight="1" outlineLevel="2">
      <c r="A231" s="21">
        <v>1385599</v>
      </c>
      <c r="B231" s="22" t="s">
        <v>37</v>
      </c>
      <c r="C231" s="23">
        <v>6206.4</v>
      </c>
      <c r="D231" s="23">
        <f t="shared" si="33"/>
        <v>517.19999999999993</v>
      </c>
      <c r="E231" s="24"/>
      <c r="G231" s="23">
        <v>480.83</v>
      </c>
      <c r="H231" s="24">
        <v>1380.42</v>
      </c>
      <c r="P231" s="24">
        <f t="shared" si="28"/>
        <v>1861.25</v>
      </c>
    </row>
    <row r="232" spans="1:16" ht="19.149999999999999" hidden="1" customHeight="1" outlineLevel="2">
      <c r="A232" s="21">
        <v>1385599</v>
      </c>
      <c r="B232" s="22" t="s">
        <v>37</v>
      </c>
      <c r="C232" s="23">
        <v>6206.4</v>
      </c>
      <c r="D232" s="23">
        <f t="shared" si="33"/>
        <v>517.19999999999993</v>
      </c>
      <c r="E232" s="24"/>
      <c r="G232" s="23">
        <v>480.83</v>
      </c>
      <c r="H232" s="24">
        <v>1380.42</v>
      </c>
      <c r="M232" s="24">
        <v>53394.400000000001</v>
      </c>
      <c r="P232" s="24">
        <f t="shared" si="28"/>
        <v>55255.65</v>
      </c>
    </row>
    <row r="233" spans="1:16" ht="19.149999999999999" customHeight="1" outlineLevel="1" collapsed="1">
      <c r="A233" s="21" t="s">
        <v>36</v>
      </c>
      <c r="B233" s="22" t="s">
        <v>37</v>
      </c>
      <c r="C233" s="23"/>
      <c r="D233" s="23"/>
      <c r="E233" s="24"/>
      <c r="F233" s="24">
        <f t="shared" ref="F233:O233" si="34">SUBTOTAL(9,F227:F232)</f>
        <v>0</v>
      </c>
      <c r="G233" s="23">
        <f t="shared" si="34"/>
        <v>2884.98</v>
      </c>
      <c r="H233" s="24">
        <f t="shared" si="34"/>
        <v>8282.52</v>
      </c>
      <c r="I233" s="25">
        <f t="shared" si="34"/>
        <v>0</v>
      </c>
      <c r="J233" s="25">
        <f t="shared" si="34"/>
        <v>0</v>
      </c>
      <c r="K233" s="25">
        <f t="shared" si="34"/>
        <v>0</v>
      </c>
      <c r="L233" s="25">
        <f t="shared" si="34"/>
        <v>0</v>
      </c>
      <c r="M233" s="24">
        <f t="shared" si="34"/>
        <v>53394.400000000001</v>
      </c>
      <c r="N233" s="24">
        <f t="shared" si="34"/>
        <v>0</v>
      </c>
      <c r="O233" s="25">
        <f t="shared" si="34"/>
        <v>0</v>
      </c>
      <c r="P233" s="24">
        <f t="shared" si="28"/>
        <v>64561.9</v>
      </c>
    </row>
    <row r="234" spans="1:16" ht="19.149999999999999" hidden="1" customHeight="1" outlineLevel="2">
      <c r="A234" s="21">
        <v>1391385</v>
      </c>
      <c r="B234" s="22" t="s">
        <v>38</v>
      </c>
      <c r="C234" s="23"/>
      <c r="D234" s="23"/>
      <c r="E234" s="24"/>
      <c r="G234" s="23">
        <v>444.92</v>
      </c>
      <c r="H234" s="24">
        <v>1380.42</v>
      </c>
      <c r="P234" s="24">
        <f t="shared" si="28"/>
        <v>1825.3400000000001</v>
      </c>
    </row>
    <row r="235" spans="1:16" ht="19.149999999999999" hidden="1" customHeight="1" outlineLevel="2">
      <c r="A235" s="21">
        <v>1391385</v>
      </c>
      <c r="B235" s="22" t="s">
        <v>38</v>
      </c>
      <c r="C235" s="23"/>
      <c r="D235" s="23"/>
      <c r="E235" s="24"/>
      <c r="F235" s="24">
        <v>503.13</v>
      </c>
      <c r="G235" s="23">
        <v>444.92</v>
      </c>
      <c r="H235" s="24">
        <v>1380.42</v>
      </c>
      <c r="P235" s="24">
        <f t="shared" si="28"/>
        <v>2328.4700000000003</v>
      </c>
    </row>
    <row r="236" spans="1:16" ht="19.149999999999999" hidden="1" customHeight="1" outlineLevel="2">
      <c r="A236" s="21">
        <v>1391385</v>
      </c>
      <c r="B236" s="22" t="s">
        <v>38</v>
      </c>
      <c r="C236" s="23"/>
      <c r="D236" s="23"/>
      <c r="E236" s="24"/>
      <c r="G236" s="23">
        <v>444.92</v>
      </c>
      <c r="H236" s="24">
        <v>1380.42</v>
      </c>
      <c r="P236" s="24">
        <f t="shared" si="28"/>
        <v>1825.3400000000001</v>
      </c>
    </row>
    <row r="237" spans="1:16" ht="19.149999999999999" hidden="1" customHeight="1" outlineLevel="2">
      <c r="A237" s="21">
        <v>1391385</v>
      </c>
      <c r="B237" s="22" t="s">
        <v>38</v>
      </c>
      <c r="C237" s="23"/>
      <c r="D237" s="23"/>
      <c r="E237" s="24"/>
      <c r="G237" s="23">
        <v>444.92</v>
      </c>
      <c r="H237" s="24">
        <v>1380.42</v>
      </c>
      <c r="P237" s="24">
        <f t="shared" si="28"/>
        <v>1825.3400000000001</v>
      </c>
    </row>
    <row r="238" spans="1:16" ht="19.149999999999999" hidden="1" customHeight="1" outlineLevel="2">
      <c r="A238" s="21">
        <v>1391385</v>
      </c>
      <c r="B238" s="22" t="s">
        <v>38</v>
      </c>
      <c r="C238" s="23"/>
      <c r="D238" s="23"/>
      <c r="E238" s="24"/>
      <c r="F238" s="24">
        <f>73.55+450.85+444.2</f>
        <v>968.59999999999991</v>
      </c>
      <c r="G238" s="23">
        <v>444.92</v>
      </c>
      <c r="H238" s="24">
        <v>1380.42</v>
      </c>
      <c r="P238" s="24">
        <f t="shared" si="28"/>
        <v>2793.94</v>
      </c>
    </row>
    <row r="239" spans="1:16" ht="19.149999999999999" hidden="1" customHeight="1" outlineLevel="2">
      <c r="A239" s="21">
        <v>1391385</v>
      </c>
      <c r="B239" s="22" t="s">
        <v>38</v>
      </c>
      <c r="C239" s="23"/>
      <c r="D239" s="23"/>
      <c r="E239" s="24"/>
      <c r="G239" s="23">
        <v>444.92</v>
      </c>
      <c r="H239" s="24">
        <v>1380.42</v>
      </c>
      <c r="I239" s="25">
        <v>2500</v>
      </c>
      <c r="J239" s="25">
        <v>9186.19</v>
      </c>
      <c r="M239" s="24">
        <v>20790.599999999999</v>
      </c>
      <c r="P239" s="24">
        <f t="shared" si="28"/>
        <v>34302.129999999997</v>
      </c>
    </row>
    <row r="240" spans="1:16" ht="19.149999999999999" customHeight="1" outlineLevel="1" collapsed="1">
      <c r="A240" s="21" t="s">
        <v>34</v>
      </c>
      <c r="B240" s="22" t="s">
        <v>38</v>
      </c>
      <c r="C240" s="23"/>
      <c r="D240" s="23"/>
      <c r="E240" s="24"/>
      <c r="F240" s="24">
        <f t="shared" ref="F240:O240" si="35">SUBTOTAL(9,F234:F239)</f>
        <v>1471.73</v>
      </c>
      <c r="G240" s="23">
        <f t="shared" si="35"/>
        <v>2669.52</v>
      </c>
      <c r="H240" s="24">
        <f t="shared" si="35"/>
        <v>8282.52</v>
      </c>
      <c r="I240" s="25">
        <f t="shared" si="35"/>
        <v>2500</v>
      </c>
      <c r="J240" s="25">
        <f t="shared" si="35"/>
        <v>9186.19</v>
      </c>
      <c r="K240" s="25">
        <f t="shared" si="35"/>
        <v>0</v>
      </c>
      <c r="L240" s="25">
        <f t="shared" si="35"/>
        <v>0</v>
      </c>
      <c r="M240" s="24">
        <f t="shared" si="35"/>
        <v>20790.599999999999</v>
      </c>
      <c r="N240" s="24">
        <f t="shared" si="35"/>
        <v>0</v>
      </c>
      <c r="O240" s="25">
        <f t="shared" si="35"/>
        <v>0</v>
      </c>
      <c r="P240" s="24">
        <f t="shared" si="28"/>
        <v>44900.56</v>
      </c>
    </row>
    <row r="241" spans="1:16" ht="19.149999999999999" hidden="1" customHeight="1" outlineLevel="2">
      <c r="A241" s="21">
        <v>1385650</v>
      </c>
      <c r="B241" s="22" t="s">
        <v>40</v>
      </c>
      <c r="C241" s="23"/>
      <c r="D241" s="23"/>
      <c r="E241" s="24"/>
      <c r="G241" s="23">
        <v>500.23</v>
      </c>
      <c r="H241" s="24">
        <v>1380.42</v>
      </c>
      <c r="P241" s="24">
        <f t="shared" si="28"/>
        <v>1880.65</v>
      </c>
    </row>
    <row r="242" spans="1:16" ht="19.149999999999999" hidden="1" customHeight="1" outlineLevel="2">
      <c r="A242" s="21">
        <v>1385650</v>
      </c>
      <c r="B242" s="22" t="s">
        <v>40</v>
      </c>
      <c r="C242" s="23"/>
      <c r="D242" s="23"/>
      <c r="E242" s="24"/>
      <c r="G242" s="23">
        <v>500.23</v>
      </c>
      <c r="H242" s="24">
        <v>1380.42</v>
      </c>
      <c r="P242" s="24">
        <f t="shared" si="28"/>
        <v>1880.65</v>
      </c>
    </row>
    <row r="243" spans="1:16" ht="19.149999999999999" hidden="1" customHeight="1" outlineLevel="2">
      <c r="A243" s="21">
        <v>1385650</v>
      </c>
      <c r="B243" s="22" t="s">
        <v>40</v>
      </c>
      <c r="C243" s="23"/>
      <c r="D243" s="23"/>
      <c r="E243" s="24"/>
      <c r="G243" s="23">
        <v>500.23</v>
      </c>
      <c r="H243" s="24">
        <v>1380.42</v>
      </c>
      <c r="I243" s="26"/>
      <c r="J243" s="26"/>
      <c r="K243" s="26"/>
      <c r="L243" s="26"/>
      <c r="M243" s="26"/>
      <c r="N243" s="26"/>
      <c r="O243" s="26"/>
      <c r="P243" s="24">
        <f t="shared" si="28"/>
        <v>1880.65</v>
      </c>
    </row>
    <row r="244" spans="1:16" ht="19.149999999999999" hidden="1" customHeight="1" outlineLevel="2">
      <c r="A244" s="21">
        <v>1385650</v>
      </c>
      <c r="B244" s="22" t="s">
        <v>40</v>
      </c>
      <c r="C244" s="23"/>
      <c r="D244" s="23"/>
      <c r="E244" s="24"/>
      <c r="F244" s="24">
        <v>1974.21</v>
      </c>
      <c r="G244" s="23">
        <v>500.23</v>
      </c>
      <c r="H244" s="24">
        <v>1380.42</v>
      </c>
      <c r="I244" s="26"/>
      <c r="J244" s="26"/>
      <c r="K244" s="26"/>
      <c r="L244" s="26"/>
      <c r="M244" s="26"/>
      <c r="N244" s="26"/>
      <c r="O244" s="26"/>
      <c r="P244" s="24">
        <f t="shared" si="28"/>
        <v>3854.86</v>
      </c>
    </row>
    <row r="245" spans="1:16" ht="19.149999999999999" hidden="1" customHeight="1" outlineLevel="2">
      <c r="A245" s="21">
        <v>1385650</v>
      </c>
      <c r="B245" s="22" t="s">
        <v>40</v>
      </c>
      <c r="C245" s="23"/>
      <c r="D245" s="23"/>
      <c r="E245" s="24"/>
      <c r="F245" s="24">
        <v>190</v>
      </c>
      <c r="G245" s="23">
        <v>500.23</v>
      </c>
      <c r="H245" s="24">
        <v>1380.42</v>
      </c>
      <c r="P245" s="24">
        <f t="shared" si="28"/>
        <v>2070.65</v>
      </c>
    </row>
    <row r="246" spans="1:16" ht="19.149999999999999" hidden="1" customHeight="1" outlineLevel="2">
      <c r="A246" s="21">
        <v>1385650</v>
      </c>
      <c r="B246" s="22" t="s">
        <v>40</v>
      </c>
      <c r="C246" s="23"/>
      <c r="D246" s="23"/>
      <c r="E246" s="24"/>
      <c r="G246" s="23">
        <v>500.23</v>
      </c>
      <c r="H246" s="24">
        <v>1380.42</v>
      </c>
      <c r="I246" s="28"/>
      <c r="J246" s="29">
        <v>3000</v>
      </c>
      <c r="K246" s="29"/>
      <c r="L246" s="29"/>
      <c r="M246" s="28"/>
      <c r="N246" s="28"/>
      <c r="O246" s="29"/>
      <c r="P246" s="24">
        <f t="shared" si="28"/>
        <v>4880.6499999999996</v>
      </c>
    </row>
    <row r="247" spans="1:16" ht="19.149999999999999" hidden="1" customHeight="1" outlineLevel="2">
      <c r="A247" s="21">
        <v>1385650</v>
      </c>
      <c r="B247" s="22" t="s">
        <v>40</v>
      </c>
      <c r="C247" s="23">
        <v>6462.6</v>
      </c>
      <c r="D247" s="23">
        <f t="shared" ref="D247:D252" si="36">C247/12</f>
        <v>538.55000000000007</v>
      </c>
      <c r="E247" s="24">
        <v>60</v>
      </c>
      <c r="G247" s="23">
        <v>498.79</v>
      </c>
      <c r="H247" s="24">
        <v>1380.42</v>
      </c>
      <c r="P247" s="24">
        <f t="shared" si="28"/>
        <v>1879.21</v>
      </c>
    </row>
    <row r="248" spans="1:16" ht="19.149999999999999" hidden="1" customHeight="1" outlineLevel="2">
      <c r="A248" s="21">
        <v>1385650</v>
      </c>
      <c r="B248" s="22" t="s">
        <v>40</v>
      </c>
      <c r="C248" s="23">
        <v>6462.6</v>
      </c>
      <c r="D248" s="23">
        <f t="shared" si="36"/>
        <v>538.55000000000007</v>
      </c>
      <c r="E248" s="24">
        <v>60</v>
      </c>
      <c r="G248" s="23">
        <v>498.79</v>
      </c>
      <c r="H248" s="24">
        <v>1380.42</v>
      </c>
      <c r="P248" s="24">
        <f t="shared" si="28"/>
        <v>1879.21</v>
      </c>
    </row>
    <row r="249" spans="1:16" ht="19.149999999999999" hidden="1" customHeight="1" outlineLevel="2">
      <c r="A249" s="21">
        <v>1385650</v>
      </c>
      <c r="B249" s="22" t="s">
        <v>40</v>
      </c>
      <c r="C249" s="23">
        <v>6462.6</v>
      </c>
      <c r="D249" s="23">
        <f t="shared" si="36"/>
        <v>538.55000000000007</v>
      </c>
      <c r="E249" s="24">
        <v>60</v>
      </c>
      <c r="G249" s="23">
        <v>498.79</v>
      </c>
      <c r="H249" s="24">
        <v>1380.42</v>
      </c>
      <c r="P249" s="24">
        <f t="shared" si="28"/>
        <v>1879.21</v>
      </c>
    </row>
    <row r="250" spans="1:16" ht="19.149999999999999" hidden="1" customHeight="1" outlineLevel="2">
      <c r="A250" s="21">
        <v>1385650</v>
      </c>
      <c r="B250" s="22" t="s">
        <v>40</v>
      </c>
      <c r="C250" s="23">
        <v>6462.6</v>
      </c>
      <c r="D250" s="23">
        <f t="shared" si="36"/>
        <v>538.55000000000007</v>
      </c>
      <c r="E250" s="24">
        <v>60</v>
      </c>
      <c r="G250" s="23">
        <f>498.79-107.17</f>
        <v>391.62</v>
      </c>
      <c r="H250" s="24">
        <v>1380.42</v>
      </c>
      <c r="P250" s="24">
        <f t="shared" si="28"/>
        <v>1772.04</v>
      </c>
    </row>
    <row r="251" spans="1:16" ht="19.149999999999999" hidden="1" customHeight="1" outlineLevel="2">
      <c r="A251" s="21">
        <v>1385650</v>
      </c>
      <c r="B251" s="22" t="s">
        <v>40</v>
      </c>
      <c r="C251" s="23">
        <v>6462.6</v>
      </c>
      <c r="D251" s="23">
        <f t="shared" si="36"/>
        <v>538.55000000000007</v>
      </c>
      <c r="E251" s="24">
        <v>60</v>
      </c>
      <c r="G251" s="23">
        <v>498.79</v>
      </c>
      <c r="H251" s="24">
        <v>1380.42</v>
      </c>
      <c r="P251" s="24">
        <f t="shared" si="28"/>
        <v>1879.21</v>
      </c>
    </row>
    <row r="252" spans="1:16" ht="19.149999999999999" hidden="1" customHeight="1" outlineLevel="2">
      <c r="A252" s="21">
        <v>1385650</v>
      </c>
      <c r="B252" s="22" t="s">
        <v>40</v>
      </c>
      <c r="C252" s="23">
        <v>6462.6</v>
      </c>
      <c r="D252" s="23">
        <f t="shared" si="36"/>
        <v>538.55000000000007</v>
      </c>
      <c r="E252" s="24">
        <v>60</v>
      </c>
      <c r="G252" s="23">
        <v>498.79</v>
      </c>
      <c r="H252" s="24">
        <v>1380.42</v>
      </c>
      <c r="I252" s="25">
        <v>2500</v>
      </c>
      <c r="O252" s="25">
        <v>2000</v>
      </c>
      <c r="P252" s="24">
        <f t="shared" si="28"/>
        <v>6379.21</v>
      </c>
    </row>
    <row r="253" spans="1:16" ht="19.149999999999999" customHeight="1" outlineLevel="1" collapsed="1">
      <c r="A253" s="21" t="s">
        <v>39</v>
      </c>
      <c r="B253" s="22" t="s">
        <v>40</v>
      </c>
      <c r="C253" s="23"/>
      <c r="D253" s="23"/>
      <c r="E253" s="24"/>
      <c r="F253" s="24">
        <f t="shared" ref="F253:O253" si="37">SUBTOTAL(9,F241:F252)</f>
        <v>2164.21</v>
      </c>
      <c r="G253" s="23">
        <f t="shared" si="37"/>
        <v>5886.95</v>
      </c>
      <c r="H253" s="24">
        <f t="shared" si="37"/>
        <v>16565.04</v>
      </c>
      <c r="I253" s="25">
        <f t="shared" si="37"/>
        <v>2500</v>
      </c>
      <c r="J253" s="25">
        <f t="shared" si="37"/>
        <v>3000</v>
      </c>
      <c r="K253" s="25">
        <f t="shared" si="37"/>
        <v>0</v>
      </c>
      <c r="L253" s="25">
        <f t="shared" si="37"/>
        <v>0</v>
      </c>
      <c r="M253" s="24">
        <f t="shared" si="37"/>
        <v>0</v>
      </c>
      <c r="N253" s="24">
        <f t="shared" si="37"/>
        <v>0</v>
      </c>
      <c r="O253" s="25">
        <f t="shared" si="37"/>
        <v>2000</v>
      </c>
      <c r="P253" s="24">
        <f t="shared" si="28"/>
        <v>32116.2</v>
      </c>
    </row>
    <row r="254" spans="1:16" ht="19.149999999999999" hidden="1" customHeight="1" outlineLevel="2">
      <c r="A254" s="21">
        <v>4680071</v>
      </c>
      <c r="B254" s="22" t="s">
        <v>70</v>
      </c>
      <c r="C254" s="23"/>
      <c r="D254" s="23"/>
      <c r="E254" s="24"/>
      <c r="G254" s="23">
        <v>444.42</v>
      </c>
      <c r="H254" s="24">
        <v>1380.42</v>
      </c>
      <c r="P254" s="24">
        <f t="shared" si="28"/>
        <v>1824.8400000000001</v>
      </c>
    </row>
    <row r="255" spans="1:16" ht="19.149999999999999" hidden="1" customHeight="1" outlineLevel="2">
      <c r="A255" s="21">
        <v>4680071</v>
      </c>
      <c r="B255" s="22" t="s">
        <v>70</v>
      </c>
      <c r="C255" s="23"/>
      <c r="D255" s="23"/>
      <c r="E255" s="24"/>
      <c r="G255" s="23">
        <v>444.42</v>
      </c>
      <c r="H255" s="24">
        <v>1380.42</v>
      </c>
      <c r="P255" s="24">
        <f t="shared" si="28"/>
        <v>1824.8400000000001</v>
      </c>
    </row>
    <row r="256" spans="1:16" ht="19.149999999999999" hidden="1" customHeight="1" outlineLevel="2">
      <c r="A256" s="21">
        <v>4680071</v>
      </c>
      <c r="B256" s="22" t="s">
        <v>70</v>
      </c>
      <c r="C256" s="23"/>
      <c r="D256" s="23"/>
      <c r="E256" s="24"/>
      <c r="G256" s="23">
        <v>444.42</v>
      </c>
      <c r="H256" s="24">
        <v>1380.42</v>
      </c>
      <c r="I256" s="26"/>
      <c r="J256" s="26"/>
      <c r="K256" s="26"/>
      <c r="L256" s="26"/>
      <c r="M256" s="26"/>
      <c r="N256" s="26"/>
      <c r="O256" s="26"/>
      <c r="P256" s="24">
        <f t="shared" si="28"/>
        <v>1824.8400000000001</v>
      </c>
    </row>
    <row r="257" spans="1:16" ht="19.149999999999999" hidden="1" customHeight="1" outlineLevel="2">
      <c r="A257" s="21">
        <v>4680071</v>
      </c>
      <c r="B257" s="22" t="s">
        <v>70</v>
      </c>
      <c r="C257" s="23"/>
      <c r="D257" s="23"/>
      <c r="E257" s="24"/>
      <c r="G257" s="23">
        <v>444.42</v>
      </c>
      <c r="H257" s="24">
        <v>1380.42</v>
      </c>
      <c r="I257" s="26"/>
      <c r="J257" s="26"/>
      <c r="K257" s="26"/>
      <c r="L257" s="26"/>
      <c r="M257" s="26"/>
      <c r="N257" s="26"/>
      <c r="O257" s="26"/>
      <c r="P257" s="24">
        <f t="shared" si="28"/>
        <v>1824.8400000000001</v>
      </c>
    </row>
    <row r="258" spans="1:16" ht="19.149999999999999" hidden="1" customHeight="1" outlineLevel="2">
      <c r="A258" s="21">
        <v>4680071</v>
      </c>
      <c r="B258" s="22" t="s">
        <v>70</v>
      </c>
      <c r="C258" s="23"/>
      <c r="D258" s="23"/>
      <c r="E258" s="24"/>
      <c r="G258" s="23">
        <v>444.42</v>
      </c>
      <c r="H258" s="24">
        <v>1380.42</v>
      </c>
      <c r="P258" s="24">
        <f t="shared" si="28"/>
        <v>1824.8400000000001</v>
      </c>
    </row>
    <row r="259" spans="1:16" ht="19.149999999999999" hidden="1" customHeight="1" outlineLevel="2">
      <c r="A259" s="21">
        <v>4680071</v>
      </c>
      <c r="B259" s="22" t="s">
        <v>70</v>
      </c>
      <c r="C259" s="23"/>
      <c r="D259" s="23"/>
      <c r="E259" s="24"/>
      <c r="G259" s="23">
        <v>444.42</v>
      </c>
      <c r="H259" s="24">
        <v>1380.42</v>
      </c>
      <c r="I259" s="28"/>
      <c r="J259" s="29"/>
      <c r="K259" s="29"/>
      <c r="L259" s="29"/>
      <c r="M259" s="28"/>
      <c r="N259" s="28"/>
      <c r="O259" s="29"/>
      <c r="P259" s="24">
        <f t="shared" si="28"/>
        <v>1824.8400000000001</v>
      </c>
    </row>
    <row r="260" spans="1:16" ht="19.149999999999999" customHeight="1" outlineLevel="1" collapsed="1">
      <c r="A260" s="21" t="s">
        <v>71</v>
      </c>
      <c r="B260" s="22" t="s">
        <v>70</v>
      </c>
      <c r="C260" s="23"/>
      <c r="D260" s="23"/>
      <c r="E260" s="24"/>
      <c r="F260" s="24">
        <f t="shared" ref="F260:O260" si="38">SUBTOTAL(9,F254:F259)</f>
        <v>0</v>
      </c>
      <c r="G260" s="23">
        <f t="shared" si="38"/>
        <v>2666.52</v>
      </c>
      <c r="H260" s="24">
        <f t="shared" si="38"/>
        <v>8282.52</v>
      </c>
      <c r="I260" s="28">
        <f t="shared" si="38"/>
        <v>0</v>
      </c>
      <c r="J260" s="29">
        <f t="shared" si="38"/>
        <v>0</v>
      </c>
      <c r="K260" s="29">
        <f t="shared" si="38"/>
        <v>0</v>
      </c>
      <c r="L260" s="29">
        <f t="shared" si="38"/>
        <v>0</v>
      </c>
      <c r="M260" s="28">
        <f t="shared" si="38"/>
        <v>0</v>
      </c>
      <c r="N260" s="28">
        <f t="shared" si="38"/>
        <v>0</v>
      </c>
      <c r="O260" s="29">
        <f t="shared" si="38"/>
        <v>0</v>
      </c>
      <c r="P260" s="24">
        <f t="shared" si="28"/>
        <v>10949.04</v>
      </c>
    </row>
    <row r="261" spans="1:16" ht="23.25" hidden="1" customHeight="1" outlineLevel="2">
      <c r="A261" s="21">
        <v>1387595</v>
      </c>
      <c r="B261" s="22" t="s">
        <v>41</v>
      </c>
      <c r="C261" s="23">
        <v>8256</v>
      </c>
      <c r="D261" s="23">
        <f t="shared" ref="D261:D266" si="39">C261/12</f>
        <v>688</v>
      </c>
      <c r="E261" s="24">
        <v>60</v>
      </c>
      <c r="F261" s="24">
        <v>714.54</v>
      </c>
      <c r="G261" s="23">
        <v>624.49</v>
      </c>
      <c r="H261" s="24">
        <v>1380.42</v>
      </c>
      <c r="P261" s="24">
        <f t="shared" si="28"/>
        <v>2719.45</v>
      </c>
    </row>
    <row r="262" spans="1:16" ht="19.149999999999999" hidden="1" customHeight="1" outlineLevel="2">
      <c r="A262" s="21">
        <v>1387595</v>
      </c>
      <c r="B262" s="22" t="s">
        <v>41</v>
      </c>
      <c r="C262" s="23">
        <v>8256</v>
      </c>
      <c r="D262" s="23">
        <f t="shared" si="39"/>
        <v>688</v>
      </c>
      <c r="E262" s="24">
        <v>60</v>
      </c>
      <c r="G262" s="23">
        <v>624.49</v>
      </c>
      <c r="H262" s="24">
        <v>1380.42</v>
      </c>
      <c r="P262" s="24">
        <f t="shared" si="28"/>
        <v>2004.91</v>
      </c>
    </row>
    <row r="263" spans="1:16" ht="19.149999999999999" hidden="1" customHeight="1" outlineLevel="2">
      <c r="A263" s="21">
        <v>1387595</v>
      </c>
      <c r="B263" s="22" t="s">
        <v>41</v>
      </c>
      <c r="C263" s="23">
        <v>8256</v>
      </c>
      <c r="D263" s="23">
        <f t="shared" si="39"/>
        <v>688</v>
      </c>
      <c r="E263" s="24">
        <v>60</v>
      </c>
      <c r="F263" s="24">
        <v>1268.6500000000001</v>
      </c>
      <c r="G263" s="23">
        <v>624.49</v>
      </c>
      <c r="H263" s="24">
        <v>1380.42</v>
      </c>
      <c r="P263" s="24">
        <f t="shared" si="28"/>
        <v>3273.5600000000004</v>
      </c>
    </row>
    <row r="264" spans="1:16" ht="19.149999999999999" hidden="1" customHeight="1" outlineLevel="2">
      <c r="A264" s="21">
        <v>1387595</v>
      </c>
      <c r="B264" s="22" t="s">
        <v>41</v>
      </c>
      <c r="C264" s="23">
        <v>8256</v>
      </c>
      <c r="D264" s="23">
        <f t="shared" si="39"/>
        <v>688</v>
      </c>
      <c r="E264" s="24">
        <v>60</v>
      </c>
      <c r="G264" s="23">
        <v>624.49</v>
      </c>
      <c r="H264" s="24">
        <v>1380.42</v>
      </c>
      <c r="P264" s="24">
        <f t="shared" si="28"/>
        <v>2004.91</v>
      </c>
    </row>
    <row r="265" spans="1:16" ht="19.149999999999999" hidden="1" customHeight="1" outlineLevel="2">
      <c r="A265" s="21">
        <v>1387595</v>
      </c>
      <c r="B265" s="22" t="s">
        <v>41</v>
      </c>
      <c r="C265" s="23">
        <v>8256</v>
      </c>
      <c r="D265" s="23">
        <f t="shared" si="39"/>
        <v>688</v>
      </c>
      <c r="E265" s="24">
        <v>60</v>
      </c>
      <c r="G265" s="23">
        <v>624.49</v>
      </c>
      <c r="H265" s="24">
        <v>1380.42</v>
      </c>
      <c r="N265" s="24">
        <v>239.79</v>
      </c>
      <c r="P265" s="24">
        <f t="shared" si="28"/>
        <v>2244.7000000000003</v>
      </c>
    </row>
    <row r="266" spans="1:16" ht="19.149999999999999" hidden="1" customHeight="1" outlineLevel="2">
      <c r="A266" s="21">
        <v>1387595</v>
      </c>
      <c r="B266" s="22" t="s">
        <v>41</v>
      </c>
      <c r="C266" s="23">
        <v>8256</v>
      </c>
      <c r="D266" s="23">
        <f t="shared" si="39"/>
        <v>688</v>
      </c>
      <c r="E266" s="24">
        <v>60</v>
      </c>
      <c r="G266" s="23">
        <v>624.49</v>
      </c>
      <c r="H266" s="24">
        <v>1380.42</v>
      </c>
      <c r="M266" s="24">
        <v>33292.129999999997</v>
      </c>
      <c r="P266" s="24">
        <f t="shared" si="28"/>
        <v>35297.040000000001</v>
      </c>
    </row>
    <row r="267" spans="1:16" ht="19.149999999999999" customHeight="1" outlineLevel="1" collapsed="1">
      <c r="A267" s="21" t="s">
        <v>97</v>
      </c>
      <c r="B267" s="22" t="s">
        <v>41</v>
      </c>
      <c r="C267" s="23"/>
      <c r="D267" s="23"/>
      <c r="E267" s="24"/>
      <c r="F267" s="24">
        <f t="shared" ref="F267:O267" si="40">SUBTOTAL(9,F261:F266)</f>
        <v>1983.19</v>
      </c>
      <c r="G267" s="23">
        <f t="shared" si="40"/>
        <v>3746.9399999999996</v>
      </c>
      <c r="H267" s="24">
        <f t="shared" si="40"/>
        <v>8282.52</v>
      </c>
      <c r="I267" s="25">
        <f t="shared" si="40"/>
        <v>0</v>
      </c>
      <c r="J267" s="25">
        <f t="shared" si="40"/>
        <v>0</v>
      </c>
      <c r="K267" s="25">
        <f t="shared" si="40"/>
        <v>0</v>
      </c>
      <c r="L267" s="25">
        <f t="shared" si="40"/>
        <v>0</v>
      </c>
      <c r="M267" s="24">
        <f t="shared" si="40"/>
        <v>33292.129999999997</v>
      </c>
      <c r="N267" s="24">
        <f t="shared" si="40"/>
        <v>239.79</v>
      </c>
      <c r="O267" s="25">
        <f t="shared" si="40"/>
        <v>0</v>
      </c>
      <c r="P267" s="24">
        <f t="shared" si="28"/>
        <v>47544.57</v>
      </c>
    </row>
    <row r="268" spans="1:16" ht="19.149999999999999" hidden="1" customHeight="1" outlineLevel="2">
      <c r="A268" s="21">
        <v>227</v>
      </c>
      <c r="B268" s="22" t="s">
        <v>41</v>
      </c>
      <c r="C268" s="23"/>
      <c r="D268" s="23"/>
      <c r="E268" s="24"/>
      <c r="G268" s="23">
        <v>645.32000000000005</v>
      </c>
      <c r="H268" s="24">
        <v>1380.42</v>
      </c>
      <c r="P268" s="24">
        <f t="shared" si="28"/>
        <v>2025.7400000000002</v>
      </c>
    </row>
    <row r="269" spans="1:16" ht="19.149999999999999" hidden="1" customHeight="1" outlineLevel="2">
      <c r="A269" s="21">
        <v>227</v>
      </c>
      <c r="B269" s="22" t="s">
        <v>41</v>
      </c>
      <c r="C269" s="23"/>
      <c r="D269" s="23"/>
      <c r="E269" s="24"/>
      <c r="G269" s="23">
        <v>645.32000000000005</v>
      </c>
      <c r="H269" s="24">
        <v>1380.42</v>
      </c>
      <c r="P269" s="24">
        <f t="shared" ref="P269:P332" si="41">SUM(F269:O269)</f>
        <v>2025.7400000000002</v>
      </c>
    </row>
    <row r="270" spans="1:16" ht="19.149999999999999" hidden="1" customHeight="1" outlineLevel="2">
      <c r="A270" s="21">
        <v>227</v>
      </c>
      <c r="B270" s="22" t="s">
        <v>41</v>
      </c>
      <c r="C270" s="23"/>
      <c r="D270" s="23"/>
      <c r="E270" s="24"/>
      <c r="G270" s="23">
        <v>645.32000000000005</v>
      </c>
      <c r="H270" s="24">
        <v>1380.42</v>
      </c>
      <c r="I270" s="26"/>
      <c r="J270" s="26"/>
      <c r="K270" s="26"/>
      <c r="L270" s="26"/>
      <c r="M270" s="26"/>
      <c r="N270" s="26"/>
      <c r="O270" s="26"/>
      <c r="P270" s="24">
        <f t="shared" si="41"/>
        <v>2025.7400000000002</v>
      </c>
    </row>
    <row r="271" spans="1:16" ht="19.149999999999999" hidden="1" customHeight="1" outlineLevel="2">
      <c r="A271" s="21">
        <v>227</v>
      </c>
      <c r="B271" s="22" t="s">
        <v>41</v>
      </c>
      <c r="C271" s="23"/>
      <c r="D271" s="23"/>
      <c r="E271" s="24"/>
      <c r="G271" s="23">
        <v>645.32000000000005</v>
      </c>
      <c r="H271" s="24">
        <v>1380.42</v>
      </c>
      <c r="I271" s="26"/>
      <c r="J271" s="26"/>
      <c r="K271" s="26"/>
      <c r="L271" s="26"/>
      <c r="M271" s="26"/>
      <c r="N271" s="26"/>
      <c r="O271" s="26"/>
      <c r="P271" s="24">
        <f t="shared" si="41"/>
        <v>2025.7400000000002</v>
      </c>
    </row>
    <row r="272" spans="1:16" ht="19.149999999999999" hidden="1" customHeight="1" outlineLevel="2">
      <c r="A272" s="21">
        <v>227</v>
      </c>
      <c r="B272" s="22" t="s">
        <v>41</v>
      </c>
      <c r="C272" s="23"/>
      <c r="D272" s="23"/>
      <c r="E272" s="24"/>
      <c r="G272" s="23">
        <v>645.32000000000005</v>
      </c>
      <c r="H272" s="24">
        <v>1380.42</v>
      </c>
      <c r="P272" s="24">
        <f t="shared" si="41"/>
        <v>2025.7400000000002</v>
      </c>
    </row>
    <row r="273" spans="1:16" ht="19.149999999999999" hidden="1" customHeight="1" outlineLevel="2">
      <c r="A273" s="21">
        <v>227</v>
      </c>
      <c r="B273" s="22" t="s">
        <v>41</v>
      </c>
      <c r="C273" s="23"/>
      <c r="D273" s="23"/>
      <c r="E273" s="24"/>
      <c r="G273" s="23">
        <v>645.32000000000005</v>
      </c>
      <c r="H273" s="24">
        <v>1380.42</v>
      </c>
      <c r="I273" s="28"/>
      <c r="J273" s="29"/>
      <c r="K273" s="29"/>
      <c r="L273" s="29"/>
      <c r="M273" s="28"/>
      <c r="N273" s="28"/>
      <c r="O273" s="29"/>
      <c r="P273" s="24">
        <f t="shared" si="41"/>
        <v>2025.7400000000002</v>
      </c>
    </row>
    <row r="274" spans="1:16" ht="19.149999999999999" customHeight="1" outlineLevel="1" collapsed="1">
      <c r="A274" s="21" t="s">
        <v>72</v>
      </c>
      <c r="B274" s="22" t="s">
        <v>41</v>
      </c>
      <c r="C274" s="23"/>
      <c r="D274" s="23"/>
      <c r="E274" s="24"/>
      <c r="F274" s="24">
        <f t="shared" ref="F274:O274" si="42">SUBTOTAL(9,F268:F273)</f>
        <v>0</v>
      </c>
      <c r="G274" s="23">
        <f t="shared" si="42"/>
        <v>3871.9200000000005</v>
      </c>
      <c r="H274" s="24">
        <f t="shared" si="42"/>
        <v>8282.52</v>
      </c>
      <c r="I274" s="28">
        <f t="shared" si="42"/>
        <v>0</v>
      </c>
      <c r="J274" s="29">
        <f t="shared" si="42"/>
        <v>0</v>
      </c>
      <c r="K274" s="29">
        <f t="shared" si="42"/>
        <v>0</v>
      </c>
      <c r="L274" s="29">
        <f t="shared" si="42"/>
        <v>0</v>
      </c>
      <c r="M274" s="28">
        <f t="shared" si="42"/>
        <v>0</v>
      </c>
      <c r="N274" s="28">
        <f t="shared" si="42"/>
        <v>0</v>
      </c>
      <c r="O274" s="29">
        <f t="shared" si="42"/>
        <v>0</v>
      </c>
      <c r="P274" s="24">
        <f t="shared" si="41"/>
        <v>12154.44</v>
      </c>
    </row>
    <row r="275" spans="1:16" ht="19.149999999999999" hidden="1" customHeight="1" outlineLevel="2">
      <c r="A275" s="21">
        <v>1385748</v>
      </c>
      <c r="B275" s="22" t="s">
        <v>43</v>
      </c>
      <c r="C275" s="23">
        <v>6718.8</v>
      </c>
      <c r="D275" s="23">
        <f t="shared" ref="D275:D280" si="43">C275/12</f>
        <v>559.9</v>
      </c>
      <c r="E275" s="24"/>
      <c r="G275" s="23">
        <v>516.75</v>
      </c>
      <c r="H275" s="24">
        <v>1380.42</v>
      </c>
      <c r="P275" s="24">
        <f t="shared" si="41"/>
        <v>1897.17</v>
      </c>
    </row>
    <row r="276" spans="1:16" ht="19.149999999999999" hidden="1" customHeight="1" outlineLevel="2">
      <c r="A276" s="21">
        <v>1385748</v>
      </c>
      <c r="B276" s="22" t="s">
        <v>43</v>
      </c>
      <c r="C276" s="23">
        <v>6718.8</v>
      </c>
      <c r="D276" s="23">
        <f t="shared" si="43"/>
        <v>559.9</v>
      </c>
      <c r="E276" s="24"/>
      <c r="G276" s="23">
        <v>516.75</v>
      </c>
      <c r="H276" s="24">
        <v>1380.42</v>
      </c>
      <c r="P276" s="24">
        <f t="shared" si="41"/>
        <v>1897.17</v>
      </c>
    </row>
    <row r="277" spans="1:16" ht="19.149999999999999" hidden="1" customHeight="1" outlineLevel="2">
      <c r="A277" s="21">
        <v>1385748</v>
      </c>
      <c r="B277" s="22" t="s">
        <v>43</v>
      </c>
      <c r="C277" s="23">
        <v>6718.8</v>
      </c>
      <c r="D277" s="23">
        <f t="shared" si="43"/>
        <v>559.9</v>
      </c>
      <c r="E277" s="24"/>
      <c r="G277" s="23">
        <v>516.75</v>
      </c>
      <c r="H277" s="24">
        <v>1380.42</v>
      </c>
      <c r="P277" s="24">
        <f t="shared" si="41"/>
        <v>1897.17</v>
      </c>
    </row>
    <row r="278" spans="1:16" ht="19.149999999999999" hidden="1" customHeight="1" outlineLevel="2">
      <c r="A278" s="21">
        <v>1385748</v>
      </c>
      <c r="B278" s="22" t="s">
        <v>43</v>
      </c>
      <c r="C278" s="23">
        <v>6718.8</v>
      </c>
      <c r="D278" s="23">
        <f t="shared" si="43"/>
        <v>559.9</v>
      </c>
      <c r="E278" s="24"/>
      <c r="F278" s="24">
        <v>167.63</v>
      </c>
      <c r="G278" s="23">
        <v>516.75</v>
      </c>
      <c r="H278" s="24">
        <v>1380.42</v>
      </c>
      <c r="P278" s="24">
        <f t="shared" si="41"/>
        <v>2064.8000000000002</v>
      </c>
    </row>
    <row r="279" spans="1:16" ht="19.149999999999999" hidden="1" customHeight="1" outlineLevel="2">
      <c r="A279" s="21">
        <v>1385748</v>
      </c>
      <c r="B279" s="22" t="s">
        <v>43</v>
      </c>
      <c r="C279" s="23">
        <v>6718.8</v>
      </c>
      <c r="D279" s="23">
        <f t="shared" si="43"/>
        <v>559.9</v>
      </c>
      <c r="E279" s="24"/>
      <c r="G279" s="23">
        <v>516.75</v>
      </c>
      <c r="H279" s="24">
        <v>1380.42</v>
      </c>
      <c r="N279" s="24">
        <v>356.79</v>
      </c>
      <c r="P279" s="24">
        <f t="shared" si="41"/>
        <v>2253.96</v>
      </c>
    </row>
    <row r="280" spans="1:16" ht="19.149999999999999" hidden="1" customHeight="1" outlineLevel="2">
      <c r="A280" s="21">
        <v>1385748</v>
      </c>
      <c r="B280" s="22" t="s">
        <v>43</v>
      </c>
      <c r="C280" s="23">
        <v>6718.8</v>
      </c>
      <c r="D280" s="23">
        <f t="shared" si="43"/>
        <v>559.9</v>
      </c>
      <c r="E280" s="24"/>
      <c r="G280" s="23">
        <v>516.75</v>
      </c>
      <c r="H280" s="24">
        <v>1380.42</v>
      </c>
      <c r="M280" s="24">
        <v>47711.92</v>
      </c>
      <c r="O280" s="25">
        <v>1000</v>
      </c>
      <c r="P280" s="24">
        <f t="shared" si="41"/>
        <v>50609.09</v>
      </c>
    </row>
    <row r="281" spans="1:16" ht="19.149999999999999" customHeight="1" outlineLevel="1" collapsed="1">
      <c r="A281" s="21" t="s">
        <v>42</v>
      </c>
      <c r="B281" s="22" t="s">
        <v>43</v>
      </c>
      <c r="C281" s="23"/>
      <c r="D281" s="23"/>
      <c r="E281" s="24"/>
      <c r="F281" s="24">
        <f t="shared" ref="F281:O281" si="44">SUBTOTAL(9,F275:F280)</f>
        <v>167.63</v>
      </c>
      <c r="G281" s="23">
        <f t="shared" si="44"/>
        <v>3100.5</v>
      </c>
      <c r="H281" s="24">
        <f t="shared" si="44"/>
        <v>8282.52</v>
      </c>
      <c r="I281" s="25">
        <f t="shared" si="44"/>
        <v>0</v>
      </c>
      <c r="J281" s="25">
        <f t="shared" si="44"/>
        <v>0</v>
      </c>
      <c r="K281" s="25">
        <f t="shared" si="44"/>
        <v>0</v>
      </c>
      <c r="L281" s="25">
        <f t="shared" si="44"/>
        <v>0</v>
      </c>
      <c r="M281" s="24">
        <f t="shared" si="44"/>
        <v>47711.92</v>
      </c>
      <c r="N281" s="24">
        <f t="shared" si="44"/>
        <v>356.79</v>
      </c>
      <c r="O281" s="25">
        <f t="shared" si="44"/>
        <v>1000</v>
      </c>
      <c r="P281" s="24">
        <f t="shared" si="41"/>
        <v>60619.360000000001</v>
      </c>
    </row>
    <row r="282" spans="1:16" ht="19.149999999999999" hidden="1" customHeight="1" outlineLevel="2">
      <c r="A282" s="21">
        <v>4680044</v>
      </c>
      <c r="B282" s="22" t="s">
        <v>73</v>
      </c>
      <c r="C282" s="23"/>
      <c r="D282" s="23"/>
      <c r="E282" s="24"/>
      <c r="G282" s="23">
        <v>455.58</v>
      </c>
      <c r="H282" s="24">
        <v>1380.42</v>
      </c>
      <c r="P282" s="24">
        <f t="shared" si="41"/>
        <v>1836</v>
      </c>
    </row>
    <row r="283" spans="1:16" ht="19.149999999999999" hidden="1" customHeight="1" outlineLevel="2">
      <c r="A283" s="21">
        <v>4680044</v>
      </c>
      <c r="B283" s="22" t="s">
        <v>73</v>
      </c>
      <c r="C283" s="23"/>
      <c r="D283" s="23"/>
      <c r="E283" s="24"/>
      <c r="G283" s="23">
        <v>455.58</v>
      </c>
      <c r="H283" s="24">
        <v>1380.42</v>
      </c>
      <c r="P283" s="24">
        <f t="shared" si="41"/>
        <v>1836</v>
      </c>
    </row>
    <row r="284" spans="1:16" ht="19.149999999999999" hidden="1" customHeight="1" outlineLevel="2">
      <c r="A284" s="21">
        <v>4680044</v>
      </c>
      <c r="B284" s="22" t="s">
        <v>73</v>
      </c>
      <c r="C284" s="23"/>
      <c r="D284" s="23"/>
      <c r="E284" s="24"/>
      <c r="G284" s="23">
        <v>455.58</v>
      </c>
      <c r="H284" s="24">
        <v>1380.42</v>
      </c>
      <c r="I284" s="26"/>
      <c r="J284" s="26"/>
      <c r="K284" s="26"/>
      <c r="L284" s="26"/>
      <c r="M284" s="26"/>
      <c r="N284" s="26"/>
      <c r="O284" s="26"/>
      <c r="P284" s="24">
        <f t="shared" si="41"/>
        <v>1836</v>
      </c>
    </row>
    <row r="285" spans="1:16" ht="21" hidden="1" customHeight="1" outlineLevel="2">
      <c r="A285" s="21">
        <v>4680044</v>
      </c>
      <c r="B285" s="22" t="s">
        <v>73</v>
      </c>
      <c r="C285" s="23"/>
      <c r="D285" s="23"/>
      <c r="E285" s="24"/>
      <c r="G285" s="23">
        <v>455.58</v>
      </c>
      <c r="H285" s="24">
        <v>1380.42</v>
      </c>
      <c r="I285" s="26"/>
      <c r="J285" s="26"/>
      <c r="K285" s="26"/>
      <c r="L285" s="26"/>
      <c r="M285" s="26"/>
      <c r="N285" s="26"/>
      <c r="O285" s="26"/>
      <c r="P285" s="24">
        <f t="shared" si="41"/>
        <v>1836</v>
      </c>
    </row>
    <row r="286" spans="1:16" ht="19.149999999999999" hidden="1" customHeight="1" outlineLevel="2">
      <c r="A286" s="21">
        <v>4680044</v>
      </c>
      <c r="B286" s="22" t="s">
        <v>73</v>
      </c>
      <c r="C286" s="23"/>
      <c r="D286" s="23"/>
      <c r="E286" s="24"/>
      <c r="G286" s="23">
        <v>455.58</v>
      </c>
      <c r="H286" s="24">
        <v>1380.42</v>
      </c>
      <c r="P286" s="24">
        <f t="shared" si="41"/>
        <v>1836</v>
      </c>
    </row>
    <row r="287" spans="1:16" ht="19.149999999999999" hidden="1" customHeight="1" outlineLevel="2">
      <c r="A287" s="21">
        <v>4680044</v>
      </c>
      <c r="B287" s="22" t="s">
        <v>73</v>
      </c>
      <c r="C287" s="23"/>
      <c r="D287" s="23"/>
      <c r="E287" s="24"/>
      <c r="G287" s="23">
        <v>455.58</v>
      </c>
      <c r="H287" s="24">
        <v>1380.42</v>
      </c>
      <c r="I287" s="28"/>
      <c r="J287" s="29"/>
      <c r="K287" s="29"/>
      <c r="L287" s="29"/>
      <c r="M287" s="28"/>
      <c r="N287" s="28"/>
      <c r="O287" s="29"/>
      <c r="P287" s="24">
        <f t="shared" si="41"/>
        <v>1836</v>
      </c>
    </row>
    <row r="288" spans="1:16" ht="19.149999999999999" customHeight="1" outlineLevel="1" collapsed="1">
      <c r="A288" s="21" t="s">
        <v>74</v>
      </c>
      <c r="B288" s="22" t="s">
        <v>73</v>
      </c>
      <c r="C288" s="23"/>
      <c r="D288" s="23"/>
      <c r="E288" s="24"/>
      <c r="F288" s="24">
        <f t="shared" ref="F288:O288" si="45">SUBTOTAL(9,F282:F287)</f>
        <v>0</v>
      </c>
      <c r="G288" s="23">
        <f t="shared" si="45"/>
        <v>2733.48</v>
      </c>
      <c r="H288" s="24">
        <f t="shared" si="45"/>
        <v>8282.52</v>
      </c>
      <c r="I288" s="28">
        <f t="shared" si="45"/>
        <v>0</v>
      </c>
      <c r="J288" s="29">
        <f t="shared" si="45"/>
        <v>0</v>
      </c>
      <c r="K288" s="29">
        <f t="shared" si="45"/>
        <v>0</v>
      </c>
      <c r="L288" s="29">
        <f t="shared" si="45"/>
        <v>0</v>
      </c>
      <c r="M288" s="28">
        <f t="shared" si="45"/>
        <v>0</v>
      </c>
      <c r="N288" s="28">
        <f t="shared" si="45"/>
        <v>0</v>
      </c>
      <c r="O288" s="29">
        <f t="shared" si="45"/>
        <v>0</v>
      </c>
      <c r="P288" s="24">
        <f t="shared" si="41"/>
        <v>11016</v>
      </c>
    </row>
    <row r="289" spans="1:16" ht="19.149999999999999" hidden="1" customHeight="1" outlineLevel="2">
      <c r="A289" s="21">
        <v>1387531</v>
      </c>
      <c r="B289" s="22" t="s">
        <v>45</v>
      </c>
      <c r="C289" s="23"/>
      <c r="D289" s="23"/>
      <c r="E289" s="24"/>
      <c r="G289" s="23">
        <v>639.74</v>
      </c>
      <c r="H289" s="24">
        <v>1380.42</v>
      </c>
      <c r="P289" s="24">
        <f t="shared" si="41"/>
        <v>2020.16</v>
      </c>
    </row>
    <row r="290" spans="1:16" ht="19.149999999999999" hidden="1" customHeight="1" outlineLevel="2">
      <c r="A290" s="21">
        <v>1387531</v>
      </c>
      <c r="B290" s="22" t="s">
        <v>45</v>
      </c>
      <c r="C290" s="23"/>
      <c r="D290" s="23"/>
      <c r="E290" s="24"/>
      <c r="G290" s="23">
        <v>639.74</v>
      </c>
      <c r="H290" s="24">
        <v>1380.42</v>
      </c>
      <c r="P290" s="24">
        <f t="shared" si="41"/>
        <v>2020.16</v>
      </c>
    </row>
    <row r="291" spans="1:16" ht="24" hidden="1" customHeight="1" outlineLevel="2">
      <c r="A291" s="21">
        <v>1387531</v>
      </c>
      <c r="B291" s="22" t="s">
        <v>45</v>
      </c>
      <c r="C291" s="23"/>
      <c r="D291" s="23"/>
      <c r="E291" s="24"/>
      <c r="G291" s="23">
        <v>639.74</v>
      </c>
      <c r="H291" s="24">
        <v>1380.42</v>
      </c>
      <c r="I291" s="26"/>
      <c r="J291" s="26"/>
      <c r="K291" s="26"/>
      <c r="L291" s="26"/>
      <c r="M291" s="26"/>
      <c r="N291" s="26"/>
      <c r="O291" s="26"/>
      <c r="P291" s="24">
        <f t="shared" si="41"/>
        <v>2020.16</v>
      </c>
    </row>
    <row r="292" spans="1:16" ht="19.149999999999999" hidden="1" customHeight="1" outlineLevel="2">
      <c r="A292" s="21">
        <v>1387531</v>
      </c>
      <c r="B292" s="22" t="s">
        <v>45</v>
      </c>
      <c r="C292" s="23"/>
      <c r="D292" s="23"/>
      <c r="E292" s="24"/>
      <c r="G292" s="23">
        <v>639.74</v>
      </c>
      <c r="H292" s="24">
        <v>1380.42</v>
      </c>
      <c r="I292" s="26"/>
      <c r="J292" s="26"/>
      <c r="K292" s="26"/>
      <c r="L292" s="26"/>
      <c r="M292" s="26"/>
      <c r="N292" s="26"/>
      <c r="O292" s="26"/>
      <c r="P292" s="24">
        <f t="shared" si="41"/>
        <v>2020.16</v>
      </c>
    </row>
    <row r="293" spans="1:16" ht="19.149999999999999" hidden="1" customHeight="1" outlineLevel="2">
      <c r="A293" s="21">
        <v>1387531</v>
      </c>
      <c r="B293" s="22" t="s">
        <v>45</v>
      </c>
      <c r="C293" s="23"/>
      <c r="D293" s="23"/>
      <c r="E293" s="24"/>
      <c r="G293" s="23">
        <v>639.74</v>
      </c>
      <c r="H293" s="24">
        <v>1380.42</v>
      </c>
      <c r="P293" s="24">
        <f t="shared" si="41"/>
        <v>2020.16</v>
      </c>
    </row>
    <row r="294" spans="1:16" ht="19.149999999999999" hidden="1" customHeight="1" outlineLevel="2">
      <c r="A294" s="21">
        <v>1387531</v>
      </c>
      <c r="B294" s="22" t="s">
        <v>45</v>
      </c>
      <c r="C294" s="23"/>
      <c r="D294" s="23"/>
      <c r="E294" s="24"/>
      <c r="G294" s="23">
        <v>639.74</v>
      </c>
      <c r="H294" s="24">
        <v>1380.42</v>
      </c>
      <c r="I294" s="28">
        <v>166.66</v>
      </c>
      <c r="J294" s="29"/>
      <c r="K294" s="29"/>
      <c r="L294" s="29"/>
      <c r="M294" s="28"/>
      <c r="N294" s="28"/>
      <c r="O294" s="29"/>
      <c r="P294" s="24">
        <f t="shared" si="41"/>
        <v>2186.8200000000002</v>
      </c>
    </row>
    <row r="295" spans="1:16" ht="19.149999999999999" hidden="1" customHeight="1" outlineLevel="2">
      <c r="A295" s="21">
        <v>1387531</v>
      </c>
      <c r="B295" s="22" t="s">
        <v>45</v>
      </c>
      <c r="C295" s="23">
        <v>9152.7000000000007</v>
      </c>
      <c r="D295" s="23">
        <f t="shared" ref="D295:D300" si="46">C295/12</f>
        <v>762.72500000000002</v>
      </c>
      <c r="E295" s="24"/>
      <c r="G295" s="23">
        <v>642.45000000000005</v>
      </c>
      <c r="H295" s="24">
        <v>1380.42</v>
      </c>
      <c r="P295" s="24">
        <f t="shared" si="41"/>
        <v>2022.8700000000001</v>
      </c>
    </row>
    <row r="296" spans="1:16" ht="19.149999999999999" hidden="1" customHeight="1" outlineLevel="2">
      <c r="A296" s="21">
        <v>1387531</v>
      </c>
      <c r="B296" s="22" t="s">
        <v>45</v>
      </c>
      <c r="C296" s="23">
        <v>9152.7000000000007</v>
      </c>
      <c r="D296" s="23">
        <f t="shared" si="46"/>
        <v>762.72500000000002</v>
      </c>
      <c r="E296" s="24"/>
      <c r="G296" s="23">
        <v>642.45000000000005</v>
      </c>
      <c r="H296" s="24">
        <v>1380.42</v>
      </c>
      <c r="P296" s="24">
        <f t="shared" si="41"/>
        <v>2022.8700000000001</v>
      </c>
    </row>
    <row r="297" spans="1:16" ht="19.149999999999999" hidden="1" customHeight="1" outlineLevel="2">
      <c r="A297" s="21">
        <v>1387531</v>
      </c>
      <c r="B297" s="22" t="s">
        <v>45</v>
      </c>
      <c r="C297" s="23">
        <v>9152.7000000000007</v>
      </c>
      <c r="D297" s="23">
        <f t="shared" si="46"/>
        <v>762.72500000000002</v>
      </c>
      <c r="E297" s="24"/>
      <c r="G297" s="23">
        <v>642.45000000000005</v>
      </c>
      <c r="H297" s="24">
        <v>1380.42</v>
      </c>
      <c r="P297" s="24">
        <f t="shared" si="41"/>
        <v>2022.8700000000001</v>
      </c>
    </row>
    <row r="298" spans="1:16" ht="19.149999999999999" hidden="1" customHeight="1" outlineLevel="2">
      <c r="A298" s="21">
        <v>1387531</v>
      </c>
      <c r="B298" s="22" t="s">
        <v>45</v>
      </c>
      <c r="C298" s="23">
        <v>9152.7000000000007</v>
      </c>
      <c r="D298" s="23">
        <f t="shared" si="46"/>
        <v>762.72500000000002</v>
      </c>
      <c r="E298" s="24"/>
      <c r="G298" s="23">
        <f>642.45-211.86</f>
        <v>430.59000000000003</v>
      </c>
      <c r="H298" s="24">
        <v>1380.42</v>
      </c>
      <c r="P298" s="24">
        <f t="shared" si="41"/>
        <v>1811.0100000000002</v>
      </c>
    </row>
    <row r="299" spans="1:16" ht="19.149999999999999" hidden="1" customHeight="1" outlineLevel="2">
      <c r="A299" s="21">
        <v>1387531</v>
      </c>
      <c r="B299" s="22" t="s">
        <v>45</v>
      </c>
      <c r="C299" s="23">
        <v>9152.7000000000007</v>
      </c>
      <c r="D299" s="23">
        <f t="shared" si="46"/>
        <v>762.72500000000002</v>
      </c>
      <c r="E299" s="24"/>
      <c r="G299" s="23">
        <f>642.45-264.82</f>
        <v>377.63000000000005</v>
      </c>
      <c r="H299" s="24">
        <v>1380.42</v>
      </c>
      <c r="N299" s="24">
        <v>370.27</v>
      </c>
      <c r="P299" s="24">
        <f t="shared" si="41"/>
        <v>2128.3200000000002</v>
      </c>
    </row>
    <row r="300" spans="1:16" ht="19.149999999999999" hidden="1" customHeight="1" outlineLevel="2">
      <c r="A300" s="21">
        <v>1387531</v>
      </c>
      <c r="B300" s="22" t="s">
        <v>45</v>
      </c>
      <c r="C300" s="23">
        <v>9152.7000000000007</v>
      </c>
      <c r="D300" s="23">
        <f t="shared" si="46"/>
        <v>762.72500000000002</v>
      </c>
      <c r="E300" s="24"/>
      <c r="G300" s="23">
        <f>642.45-264.82</f>
        <v>377.63000000000005</v>
      </c>
      <c r="H300" s="24">
        <v>1380.42</v>
      </c>
      <c r="P300" s="24">
        <f t="shared" si="41"/>
        <v>1758.0500000000002</v>
      </c>
    </row>
    <row r="301" spans="1:16" ht="19.149999999999999" customHeight="1" outlineLevel="1" collapsed="1">
      <c r="A301" s="21" t="s">
        <v>44</v>
      </c>
      <c r="B301" s="22" t="s">
        <v>45</v>
      </c>
      <c r="C301" s="23"/>
      <c r="D301" s="23"/>
      <c r="E301" s="24"/>
      <c r="F301" s="24">
        <f t="shared" ref="F301:O301" si="47">SUBTOTAL(9,F289:F300)</f>
        <v>0</v>
      </c>
      <c r="G301" s="23">
        <f t="shared" si="47"/>
        <v>6951.6399999999994</v>
      </c>
      <c r="H301" s="24">
        <f t="shared" si="47"/>
        <v>16565.04</v>
      </c>
      <c r="I301" s="25">
        <f t="shared" si="47"/>
        <v>166.66</v>
      </c>
      <c r="J301" s="25">
        <f t="shared" si="47"/>
        <v>0</v>
      </c>
      <c r="K301" s="25">
        <f t="shared" si="47"/>
        <v>0</v>
      </c>
      <c r="L301" s="25">
        <f t="shared" si="47"/>
        <v>0</v>
      </c>
      <c r="M301" s="24">
        <f t="shared" si="47"/>
        <v>0</v>
      </c>
      <c r="N301" s="24">
        <f t="shared" si="47"/>
        <v>370.27</v>
      </c>
      <c r="O301" s="25">
        <f t="shared" si="47"/>
        <v>0</v>
      </c>
      <c r="P301" s="24">
        <f t="shared" si="41"/>
        <v>24053.61</v>
      </c>
    </row>
    <row r="302" spans="1:16" ht="19.149999999999999" hidden="1" customHeight="1" outlineLevel="2">
      <c r="A302" s="21">
        <v>1385809</v>
      </c>
      <c r="B302" s="22" t="s">
        <v>46</v>
      </c>
      <c r="C302" s="23"/>
      <c r="D302" s="23"/>
      <c r="E302" s="24"/>
      <c r="G302" s="23">
        <v>572.78</v>
      </c>
      <c r="H302" s="24">
        <v>1380.42</v>
      </c>
      <c r="P302" s="24">
        <f t="shared" si="41"/>
        <v>1953.2</v>
      </c>
    </row>
    <row r="303" spans="1:16" ht="19.149999999999999" hidden="1" customHeight="1" outlineLevel="2">
      <c r="A303" s="21">
        <v>1385809</v>
      </c>
      <c r="B303" s="22" t="s">
        <v>46</v>
      </c>
      <c r="C303" s="23"/>
      <c r="D303" s="23"/>
      <c r="E303" s="24"/>
      <c r="G303" s="23">
        <v>572.78</v>
      </c>
      <c r="H303" s="24">
        <v>1380.42</v>
      </c>
      <c r="P303" s="24">
        <f t="shared" si="41"/>
        <v>1953.2</v>
      </c>
    </row>
    <row r="304" spans="1:16" ht="19.149999999999999" hidden="1" customHeight="1" outlineLevel="2">
      <c r="A304" s="21">
        <v>1385809</v>
      </c>
      <c r="B304" s="22" t="s">
        <v>46</v>
      </c>
      <c r="C304" s="23"/>
      <c r="D304" s="23"/>
      <c r="E304" s="24"/>
      <c r="G304" s="23">
        <v>572.78</v>
      </c>
      <c r="H304" s="24">
        <v>1380.42</v>
      </c>
      <c r="I304" s="26"/>
      <c r="J304" s="26"/>
      <c r="K304" s="26"/>
      <c r="L304" s="26"/>
      <c r="M304" s="26"/>
      <c r="N304" s="26"/>
      <c r="O304" s="26"/>
      <c r="P304" s="24">
        <f t="shared" si="41"/>
        <v>1953.2</v>
      </c>
    </row>
    <row r="305" spans="1:16" ht="19.149999999999999" hidden="1" customHeight="1" outlineLevel="2">
      <c r="A305" s="21">
        <v>1385809</v>
      </c>
      <c r="B305" s="22" t="s">
        <v>46</v>
      </c>
      <c r="C305" s="23"/>
      <c r="D305" s="23"/>
      <c r="E305" s="24"/>
      <c r="G305" s="23">
        <v>572.78</v>
      </c>
      <c r="H305" s="24">
        <v>1380.42</v>
      </c>
      <c r="I305" s="26"/>
      <c r="J305" s="26"/>
      <c r="K305" s="26"/>
      <c r="L305" s="26"/>
      <c r="M305" s="26"/>
      <c r="N305" s="26"/>
      <c r="O305" s="26"/>
      <c r="P305" s="24">
        <f t="shared" si="41"/>
        <v>1953.2</v>
      </c>
    </row>
    <row r="306" spans="1:16" ht="19.149999999999999" hidden="1" customHeight="1" outlineLevel="2">
      <c r="A306" s="21">
        <v>1385809</v>
      </c>
      <c r="B306" s="22" t="s">
        <v>46</v>
      </c>
      <c r="C306" s="23"/>
      <c r="D306" s="23"/>
      <c r="E306" s="24"/>
      <c r="G306" s="23">
        <v>572.78</v>
      </c>
      <c r="H306" s="24">
        <v>1380.42</v>
      </c>
      <c r="P306" s="24">
        <f t="shared" si="41"/>
        <v>1953.2</v>
      </c>
    </row>
    <row r="307" spans="1:16" ht="19.149999999999999" hidden="1" customHeight="1" outlineLevel="2">
      <c r="A307" s="21">
        <v>1385809</v>
      </c>
      <c r="B307" s="22" t="s">
        <v>46</v>
      </c>
      <c r="C307" s="23"/>
      <c r="D307" s="23"/>
      <c r="E307" s="24"/>
      <c r="G307" s="23">
        <v>572.78</v>
      </c>
      <c r="H307" s="24">
        <v>1380.42</v>
      </c>
      <c r="I307" s="28"/>
      <c r="J307" s="29"/>
      <c r="K307" s="29"/>
      <c r="L307" s="29"/>
      <c r="M307" s="28"/>
      <c r="N307" s="28"/>
      <c r="O307" s="29"/>
      <c r="P307" s="24">
        <f t="shared" si="41"/>
        <v>1953.2</v>
      </c>
    </row>
    <row r="308" spans="1:16" ht="19.149999999999999" hidden="1" customHeight="1" outlineLevel="2">
      <c r="A308" s="21">
        <v>1385809</v>
      </c>
      <c r="B308" s="22" t="s">
        <v>46</v>
      </c>
      <c r="C308" s="23">
        <v>7487.4</v>
      </c>
      <c r="D308" s="23">
        <f t="shared" ref="D308:D320" si="48">C308/12</f>
        <v>623.94999999999993</v>
      </c>
      <c r="E308" s="24">
        <v>60</v>
      </c>
      <c r="F308" s="24">
        <v>475.28</v>
      </c>
      <c r="G308" s="23">
        <v>570.62</v>
      </c>
      <c r="H308" s="24">
        <v>1380.42</v>
      </c>
      <c r="P308" s="24">
        <f t="shared" si="41"/>
        <v>2426.3200000000002</v>
      </c>
    </row>
    <row r="309" spans="1:16" ht="19.149999999999999" hidden="1" customHeight="1" outlineLevel="2">
      <c r="A309" s="21">
        <v>1385809</v>
      </c>
      <c r="B309" s="22" t="s">
        <v>46</v>
      </c>
      <c r="C309" s="23">
        <v>7487.4</v>
      </c>
      <c r="D309" s="23">
        <f t="shared" si="48"/>
        <v>623.94999999999993</v>
      </c>
      <c r="E309" s="24">
        <v>60</v>
      </c>
      <c r="G309" s="23">
        <v>570.62</v>
      </c>
      <c r="H309" s="24">
        <v>1380.42</v>
      </c>
      <c r="P309" s="24">
        <f t="shared" si="41"/>
        <v>1951.04</v>
      </c>
    </row>
    <row r="310" spans="1:16" ht="19.149999999999999" hidden="1" customHeight="1" outlineLevel="2">
      <c r="A310" s="21">
        <v>1385809</v>
      </c>
      <c r="B310" s="22" t="s">
        <v>46</v>
      </c>
      <c r="C310" s="23">
        <v>7487.4</v>
      </c>
      <c r="D310" s="23">
        <f t="shared" si="48"/>
        <v>623.94999999999993</v>
      </c>
      <c r="E310" s="24">
        <v>60</v>
      </c>
      <c r="G310" s="23">
        <v>570.62</v>
      </c>
      <c r="H310" s="24">
        <v>1380.42</v>
      </c>
      <c r="P310" s="24">
        <f t="shared" si="41"/>
        <v>1951.04</v>
      </c>
    </row>
    <row r="311" spans="1:16" ht="19.149999999999999" hidden="1" customHeight="1" outlineLevel="2">
      <c r="A311" s="21">
        <v>1385809</v>
      </c>
      <c r="B311" s="22" t="s">
        <v>46</v>
      </c>
      <c r="C311" s="23">
        <v>7487.4</v>
      </c>
      <c r="D311" s="23">
        <f t="shared" si="48"/>
        <v>623.94999999999993</v>
      </c>
      <c r="E311" s="24">
        <v>60</v>
      </c>
      <c r="G311" s="23">
        <v>570.62</v>
      </c>
      <c r="H311" s="24">
        <v>1380.42</v>
      </c>
      <c r="P311" s="24">
        <f t="shared" si="41"/>
        <v>1951.04</v>
      </c>
    </row>
    <row r="312" spans="1:16" ht="19.149999999999999" hidden="1" customHeight="1" outlineLevel="2">
      <c r="A312" s="21">
        <v>1385809</v>
      </c>
      <c r="B312" s="22" t="s">
        <v>46</v>
      </c>
      <c r="C312" s="23">
        <v>7487.4</v>
      </c>
      <c r="D312" s="23">
        <f t="shared" si="48"/>
        <v>623.94999999999993</v>
      </c>
      <c r="E312" s="24">
        <v>60</v>
      </c>
      <c r="G312" s="23">
        <v>570.62</v>
      </c>
      <c r="H312" s="24">
        <v>1380.42</v>
      </c>
      <c r="N312" s="24">
        <v>437.72</v>
      </c>
      <c r="P312" s="24">
        <f t="shared" si="41"/>
        <v>2388.7600000000002</v>
      </c>
    </row>
    <row r="313" spans="1:16" ht="19.149999999999999" hidden="1" customHeight="1" outlineLevel="2">
      <c r="A313" s="21">
        <v>1385809</v>
      </c>
      <c r="B313" s="22" t="s">
        <v>46</v>
      </c>
      <c r="C313" s="23">
        <v>7487.4</v>
      </c>
      <c r="D313" s="23">
        <f t="shared" si="48"/>
        <v>623.94999999999993</v>
      </c>
      <c r="E313" s="24">
        <v>60</v>
      </c>
      <c r="G313" s="23">
        <v>570.62</v>
      </c>
      <c r="H313" s="24">
        <v>1380.42</v>
      </c>
      <c r="P313" s="24">
        <f t="shared" si="41"/>
        <v>1951.04</v>
      </c>
    </row>
    <row r="314" spans="1:16" ht="19.149999999999999" customHeight="1" outlineLevel="1" collapsed="1">
      <c r="A314" s="21" t="s">
        <v>17</v>
      </c>
      <c r="B314" s="22" t="s">
        <v>46</v>
      </c>
      <c r="C314" s="23"/>
      <c r="D314" s="23"/>
      <c r="E314" s="24"/>
      <c r="F314" s="24">
        <f t="shared" ref="F314:O314" si="49">SUBTOTAL(9,F302:F313)</f>
        <v>475.28</v>
      </c>
      <c r="G314" s="23">
        <f t="shared" si="49"/>
        <v>6860.3999999999987</v>
      </c>
      <c r="H314" s="24">
        <f t="shared" si="49"/>
        <v>16565.04</v>
      </c>
      <c r="I314" s="25">
        <f t="shared" si="49"/>
        <v>0</v>
      </c>
      <c r="J314" s="25">
        <f t="shared" si="49"/>
        <v>0</v>
      </c>
      <c r="K314" s="25">
        <f t="shared" si="49"/>
        <v>0</v>
      </c>
      <c r="L314" s="25">
        <f t="shared" si="49"/>
        <v>0</v>
      </c>
      <c r="M314" s="24">
        <f t="shared" si="49"/>
        <v>0</v>
      </c>
      <c r="N314" s="24">
        <f t="shared" si="49"/>
        <v>437.72</v>
      </c>
      <c r="O314" s="25">
        <f t="shared" si="49"/>
        <v>0</v>
      </c>
      <c r="P314" s="24">
        <f t="shared" si="41"/>
        <v>24338.440000000002</v>
      </c>
    </row>
    <row r="315" spans="1:16" ht="19.149999999999999" hidden="1" customHeight="1" outlineLevel="2">
      <c r="A315" s="21">
        <v>1387683</v>
      </c>
      <c r="B315" s="22" t="s">
        <v>48</v>
      </c>
      <c r="C315" s="23">
        <v>6718.8</v>
      </c>
      <c r="D315" s="23">
        <f t="shared" si="48"/>
        <v>559.9</v>
      </c>
      <c r="E315" s="24"/>
      <c r="G315" s="23">
        <v>516.75</v>
      </c>
      <c r="H315" s="24">
        <v>1380.42</v>
      </c>
      <c r="P315" s="24">
        <f t="shared" si="41"/>
        <v>1897.17</v>
      </c>
    </row>
    <row r="316" spans="1:16" ht="19.149999999999999" hidden="1" customHeight="1" outlineLevel="2">
      <c r="A316" s="21">
        <v>1387683</v>
      </c>
      <c r="B316" s="22" t="s">
        <v>48</v>
      </c>
      <c r="C316" s="23">
        <v>6718.8</v>
      </c>
      <c r="D316" s="23">
        <f t="shared" si="48"/>
        <v>559.9</v>
      </c>
      <c r="E316" s="24"/>
      <c r="F316" s="24">
        <v>966.99</v>
      </c>
      <c r="G316" s="23">
        <v>516.75</v>
      </c>
      <c r="H316" s="24">
        <v>1380.42</v>
      </c>
      <c r="P316" s="24">
        <f t="shared" si="41"/>
        <v>2864.16</v>
      </c>
    </row>
    <row r="317" spans="1:16" ht="19.149999999999999" hidden="1" customHeight="1" outlineLevel="2">
      <c r="A317" s="21">
        <v>1387683</v>
      </c>
      <c r="B317" s="22" t="s">
        <v>48</v>
      </c>
      <c r="C317" s="23">
        <v>6718.8</v>
      </c>
      <c r="D317" s="23">
        <f t="shared" si="48"/>
        <v>559.9</v>
      </c>
      <c r="E317" s="24"/>
      <c r="F317" s="24">
        <v>877.13</v>
      </c>
      <c r="G317" s="23">
        <v>516.75</v>
      </c>
      <c r="H317" s="24">
        <v>1380.42</v>
      </c>
      <c r="P317" s="24">
        <f t="shared" si="41"/>
        <v>2774.3</v>
      </c>
    </row>
    <row r="318" spans="1:16" ht="21" hidden="1" customHeight="1" outlineLevel="2">
      <c r="A318" s="21">
        <v>1387683</v>
      </c>
      <c r="B318" s="22" t="s">
        <v>48</v>
      </c>
      <c r="C318" s="23">
        <v>6718.8</v>
      </c>
      <c r="D318" s="23">
        <f t="shared" si="48"/>
        <v>559.9</v>
      </c>
      <c r="E318" s="24"/>
      <c r="G318" s="23">
        <v>516.75</v>
      </c>
      <c r="H318" s="24">
        <v>1380.42</v>
      </c>
      <c r="P318" s="24">
        <f t="shared" si="41"/>
        <v>1897.17</v>
      </c>
    </row>
    <row r="319" spans="1:16" ht="19.149999999999999" hidden="1" customHeight="1" outlineLevel="2">
      <c r="A319" s="21">
        <v>1387683</v>
      </c>
      <c r="B319" s="22" t="s">
        <v>48</v>
      </c>
      <c r="C319" s="23">
        <v>6718.8</v>
      </c>
      <c r="D319" s="23">
        <f t="shared" si="48"/>
        <v>559.9</v>
      </c>
      <c r="E319" s="24"/>
      <c r="G319" s="23">
        <v>516.75</v>
      </c>
      <c r="H319" s="24">
        <v>1380.42</v>
      </c>
      <c r="P319" s="24">
        <f t="shared" si="41"/>
        <v>1897.17</v>
      </c>
    </row>
    <row r="320" spans="1:16" ht="19.149999999999999" hidden="1" customHeight="1" outlineLevel="2">
      <c r="A320" s="21">
        <v>1387683</v>
      </c>
      <c r="B320" s="22" t="s">
        <v>48</v>
      </c>
      <c r="C320" s="23">
        <v>6718.8</v>
      </c>
      <c r="D320" s="23">
        <f t="shared" si="48"/>
        <v>559.9</v>
      </c>
      <c r="E320" s="24"/>
      <c r="F320" s="24">
        <v>384.66</v>
      </c>
      <c r="G320" s="23">
        <v>516.75</v>
      </c>
      <c r="H320" s="24">
        <v>1380.42</v>
      </c>
      <c r="P320" s="24">
        <f t="shared" si="41"/>
        <v>2281.83</v>
      </c>
    </row>
    <row r="321" spans="1:16" ht="19.149999999999999" hidden="1" customHeight="1" outlineLevel="2">
      <c r="A321" s="21">
        <v>1387683</v>
      </c>
      <c r="B321" s="22" t="s">
        <v>48</v>
      </c>
      <c r="C321" s="23"/>
      <c r="D321" s="23"/>
      <c r="E321" s="24"/>
      <c r="G321" s="23">
        <v>516.97</v>
      </c>
      <c r="H321" s="24">
        <v>1380.42</v>
      </c>
      <c r="P321" s="24">
        <f t="shared" si="41"/>
        <v>1897.39</v>
      </c>
    </row>
    <row r="322" spans="1:16" ht="19.149999999999999" hidden="1" customHeight="1" outlineLevel="2">
      <c r="A322" s="21">
        <v>1387683</v>
      </c>
      <c r="B322" s="22" t="s">
        <v>48</v>
      </c>
      <c r="C322" s="23"/>
      <c r="D322" s="23"/>
      <c r="E322" s="24"/>
      <c r="G322" s="23">
        <v>516.97</v>
      </c>
      <c r="H322" s="24">
        <v>1380.42</v>
      </c>
      <c r="P322" s="24">
        <f t="shared" si="41"/>
        <v>1897.39</v>
      </c>
    </row>
    <row r="323" spans="1:16" ht="24" hidden="1" customHeight="1" outlineLevel="2">
      <c r="A323" s="21">
        <v>1387683</v>
      </c>
      <c r="B323" s="22" t="s">
        <v>48</v>
      </c>
      <c r="C323" s="23"/>
      <c r="D323" s="23"/>
      <c r="E323" s="24"/>
      <c r="G323" s="23">
        <v>516.97</v>
      </c>
      <c r="H323" s="24">
        <v>1380.42</v>
      </c>
      <c r="I323" s="26"/>
      <c r="J323" s="26"/>
      <c r="K323" s="26"/>
      <c r="L323" s="26"/>
      <c r="M323" s="26"/>
      <c r="N323" s="26"/>
      <c r="O323" s="26"/>
      <c r="P323" s="24">
        <f t="shared" si="41"/>
        <v>1897.39</v>
      </c>
    </row>
    <row r="324" spans="1:16" ht="19.149999999999999" hidden="1" customHeight="1" outlineLevel="2">
      <c r="A324" s="21">
        <v>1387683</v>
      </c>
      <c r="B324" s="22" t="s">
        <v>48</v>
      </c>
      <c r="C324" s="23"/>
      <c r="D324" s="23"/>
      <c r="E324" s="24"/>
      <c r="G324" s="23">
        <v>516.97</v>
      </c>
      <c r="H324" s="24">
        <v>1380.42</v>
      </c>
      <c r="I324" s="26"/>
      <c r="J324" s="26"/>
      <c r="K324" s="26"/>
      <c r="L324" s="26"/>
      <c r="M324" s="26"/>
      <c r="N324" s="26"/>
      <c r="O324" s="26"/>
      <c r="P324" s="24">
        <f t="shared" si="41"/>
        <v>1897.39</v>
      </c>
    </row>
    <row r="325" spans="1:16" ht="19.149999999999999" hidden="1" customHeight="1" outlineLevel="2">
      <c r="A325" s="21">
        <v>1387683</v>
      </c>
      <c r="B325" s="22" t="s">
        <v>48</v>
      </c>
      <c r="C325" s="23"/>
      <c r="D325" s="23"/>
      <c r="E325" s="24"/>
      <c r="F325" s="24">
        <v>906.03</v>
      </c>
      <c r="G325" s="23">
        <v>516.97</v>
      </c>
      <c r="H325" s="24">
        <v>1380.42</v>
      </c>
      <c r="N325" s="24">
        <v>139.05000000000001</v>
      </c>
      <c r="P325" s="24">
        <f t="shared" si="41"/>
        <v>2942.4700000000003</v>
      </c>
    </row>
    <row r="326" spans="1:16" ht="19.149999999999999" hidden="1" customHeight="1" outlineLevel="2">
      <c r="A326" s="21">
        <v>1387683</v>
      </c>
      <c r="B326" s="22" t="s">
        <v>48</v>
      </c>
      <c r="C326" s="23"/>
      <c r="D326" s="23"/>
      <c r="E326" s="24"/>
      <c r="G326" s="23">
        <v>516.97</v>
      </c>
      <c r="H326" s="24">
        <v>1380.42</v>
      </c>
      <c r="I326" s="28"/>
      <c r="J326" s="29"/>
      <c r="K326" s="29"/>
      <c r="L326" s="29"/>
      <c r="M326" s="28"/>
      <c r="N326" s="28"/>
      <c r="O326" s="29"/>
      <c r="P326" s="24">
        <f t="shared" si="41"/>
        <v>1897.39</v>
      </c>
    </row>
    <row r="327" spans="1:16" ht="19.149999999999999" customHeight="1" outlineLevel="1" collapsed="1">
      <c r="A327" s="21" t="s">
        <v>47</v>
      </c>
      <c r="B327" s="22" t="s">
        <v>48</v>
      </c>
      <c r="C327" s="23"/>
      <c r="D327" s="23"/>
      <c r="E327" s="24"/>
      <c r="F327" s="24">
        <f t="shared" ref="F327:O327" si="50">SUBTOTAL(9,F315:F326)</f>
        <v>3134.8099999999995</v>
      </c>
      <c r="G327" s="23">
        <f t="shared" si="50"/>
        <v>6202.3200000000015</v>
      </c>
      <c r="H327" s="24">
        <f t="shared" si="50"/>
        <v>16565.04</v>
      </c>
      <c r="I327" s="28">
        <f t="shared" si="50"/>
        <v>0</v>
      </c>
      <c r="J327" s="29">
        <f t="shared" si="50"/>
        <v>0</v>
      </c>
      <c r="K327" s="29">
        <f t="shared" si="50"/>
        <v>0</v>
      </c>
      <c r="L327" s="29">
        <f t="shared" si="50"/>
        <v>0</v>
      </c>
      <c r="M327" s="28">
        <f t="shared" si="50"/>
        <v>0</v>
      </c>
      <c r="N327" s="28">
        <f t="shared" si="50"/>
        <v>139.05000000000001</v>
      </c>
      <c r="O327" s="29">
        <f t="shared" si="50"/>
        <v>0</v>
      </c>
      <c r="P327" s="24">
        <f t="shared" si="41"/>
        <v>26041.22</v>
      </c>
    </row>
    <row r="328" spans="1:16" ht="19.149999999999999" hidden="1" customHeight="1" outlineLevel="2">
      <c r="A328" s="21">
        <v>38</v>
      </c>
      <c r="B328" s="22" t="s">
        <v>49</v>
      </c>
      <c r="C328" s="23"/>
      <c r="D328" s="23"/>
      <c r="E328" s="24"/>
      <c r="G328" s="23">
        <v>639.74</v>
      </c>
      <c r="H328" s="24">
        <v>1380.42</v>
      </c>
      <c r="P328" s="24">
        <f t="shared" si="41"/>
        <v>2020.16</v>
      </c>
    </row>
    <row r="329" spans="1:16" ht="19.149999999999999" hidden="1" customHeight="1" outlineLevel="2">
      <c r="A329" s="21">
        <v>38</v>
      </c>
      <c r="B329" s="22" t="s">
        <v>49</v>
      </c>
      <c r="C329" s="23"/>
      <c r="D329" s="23"/>
      <c r="E329" s="24"/>
      <c r="G329" s="23">
        <v>639.74</v>
      </c>
      <c r="H329" s="24">
        <v>1380.42</v>
      </c>
      <c r="P329" s="24">
        <f t="shared" si="41"/>
        <v>2020.16</v>
      </c>
    </row>
    <row r="330" spans="1:16" ht="19.149999999999999" hidden="1" customHeight="1" outlineLevel="2">
      <c r="A330" s="21">
        <v>38</v>
      </c>
      <c r="B330" s="22" t="s">
        <v>49</v>
      </c>
      <c r="C330" s="23"/>
      <c r="D330" s="23"/>
      <c r="E330" s="24"/>
      <c r="G330" s="23">
        <v>639.74</v>
      </c>
      <c r="H330" s="24">
        <v>1380.42</v>
      </c>
      <c r="I330" s="26"/>
      <c r="J330" s="26"/>
      <c r="K330" s="26"/>
      <c r="L330" s="26"/>
      <c r="M330" s="26"/>
      <c r="N330" s="26"/>
      <c r="O330" s="26"/>
      <c r="P330" s="24">
        <f t="shared" si="41"/>
        <v>2020.16</v>
      </c>
    </row>
    <row r="331" spans="1:16" ht="19.149999999999999" hidden="1" customHeight="1" outlineLevel="2">
      <c r="A331" s="21">
        <v>38</v>
      </c>
      <c r="B331" s="22" t="s">
        <v>49</v>
      </c>
      <c r="C331" s="23"/>
      <c r="D331" s="23"/>
      <c r="E331" s="24"/>
      <c r="G331" s="23">
        <v>639.74</v>
      </c>
      <c r="H331" s="24">
        <v>1380.42</v>
      </c>
      <c r="I331" s="26"/>
      <c r="J331" s="26"/>
      <c r="K331" s="26"/>
      <c r="L331" s="26"/>
      <c r="M331" s="26"/>
      <c r="N331" s="26"/>
      <c r="O331" s="26"/>
      <c r="P331" s="24">
        <f t="shared" si="41"/>
        <v>2020.16</v>
      </c>
    </row>
    <row r="332" spans="1:16" ht="19.149999999999999" hidden="1" customHeight="1" outlineLevel="2">
      <c r="A332" s="21">
        <v>38</v>
      </c>
      <c r="B332" s="22" t="s">
        <v>49</v>
      </c>
      <c r="C332" s="23"/>
      <c r="D332" s="23"/>
      <c r="E332" s="24"/>
      <c r="F332" s="24">
        <v>1013.88</v>
      </c>
      <c r="G332" s="23">
        <v>639.74</v>
      </c>
      <c r="H332" s="24">
        <v>1380.42</v>
      </c>
      <c r="P332" s="24">
        <f t="shared" si="41"/>
        <v>3034.04</v>
      </c>
    </row>
    <row r="333" spans="1:16" ht="19.149999999999999" hidden="1" customHeight="1" outlineLevel="2">
      <c r="A333" s="21">
        <v>38</v>
      </c>
      <c r="B333" s="22" t="s">
        <v>49</v>
      </c>
      <c r="C333" s="23"/>
      <c r="D333" s="23"/>
      <c r="E333" s="24"/>
      <c r="F333" s="24">
        <v>472.7</v>
      </c>
      <c r="G333" s="23">
        <v>639.74</v>
      </c>
      <c r="H333" s="24">
        <v>1380.42</v>
      </c>
      <c r="I333" s="28"/>
      <c r="J333" s="29"/>
      <c r="K333" s="29"/>
      <c r="L333" s="29"/>
      <c r="M333" s="28"/>
      <c r="N333" s="28"/>
      <c r="O333" s="29"/>
      <c r="P333" s="24">
        <f t="shared" ref="P333:P396" si="51">SUM(F333:O333)</f>
        <v>2492.86</v>
      </c>
    </row>
    <row r="334" spans="1:16" ht="19.149999999999999" hidden="1" customHeight="1" outlineLevel="2">
      <c r="A334" s="21">
        <v>38</v>
      </c>
      <c r="B334" s="22" t="s">
        <v>49</v>
      </c>
      <c r="C334" s="23"/>
      <c r="D334" s="23"/>
      <c r="E334" s="24"/>
      <c r="F334" s="24">
        <v>425.59</v>
      </c>
      <c r="G334" s="23">
        <v>642.45000000000005</v>
      </c>
      <c r="H334" s="24">
        <v>1380.42</v>
      </c>
      <c r="P334" s="24">
        <f t="shared" si="51"/>
        <v>2448.46</v>
      </c>
    </row>
    <row r="335" spans="1:16" ht="19.149999999999999" hidden="1" customHeight="1" outlineLevel="2">
      <c r="A335" s="21">
        <v>38</v>
      </c>
      <c r="B335" s="22" t="s">
        <v>49</v>
      </c>
      <c r="C335" s="23"/>
      <c r="D335" s="23"/>
      <c r="E335" s="24"/>
      <c r="G335" s="23">
        <v>642.45000000000005</v>
      </c>
      <c r="H335" s="24">
        <v>1380.42</v>
      </c>
      <c r="P335" s="24">
        <f t="shared" si="51"/>
        <v>2022.8700000000001</v>
      </c>
    </row>
    <row r="336" spans="1:16" ht="19.149999999999999" hidden="1" customHeight="1" outlineLevel="2">
      <c r="A336" s="21">
        <v>38</v>
      </c>
      <c r="B336" s="22" t="s">
        <v>49</v>
      </c>
      <c r="C336" s="23"/>
      <c r="D336" s="23"/>
      <c r="E336" s="24"/>
      <c r="F336" s="24">
        <v>1025.67</v>
      </c>
      <c r="G336" s="23">
        <v>642.45000000000005</v>
      </c>
      <c r="H336" s="24">
        <v>1380.42</v>
      </c>
      <c r="P336" s="24">
        <f t="shared" si="51"/>
        <v>3048.54</v>
      </c>
    </row>
    <row r="337" spans="1:16" ht="19.149999999999999" hidden="1" customHeight="1" outlineLevel="2">
      <c r="A337" s="21">
        <v>38</v>
      </c>
      <c r="B337" s="22" t="s">
        <v>49</v>
      </c>
      <c r="C337" s="23"/>
      <c r="D337" s="23"/>
      <c r="E337" s="24"/>
      <c r="G337" s="23">
        <v>642.45000000000005</v>
      </c>
      <c r="H337" s="24">
        <v>1380.42</v>
      </c>
      <c r="P337" s="24">
        <f t="shared" si="51"/>
        <v>2022.8700000000001</v>
      </c>
    </row>
    <row r="338" spans="1:16" ht="19.149999999999999" hidden="1" customHeight="1" outlineLevel="2">
      <c r="A338" s="21">
        <v>38</v>
      </c>
      <c r="B338" s="22" t="s">
        <v>49</v>
      </c>
      <c r="C338" s="23"/>
      <c r="D338" s="23"/>
      <c r="E338" s="24"/>
      <c r="F338" s="24">
        <f>425.59+425.59+471.22</f>
        <v>1322.4</v>
      </c>
      <c r="G338" s="23">
        <v>642.45000000000005</v>
      </c>
      <c r="H338" s="24">
        <v>1380.42</v>
      </c>
      <c r="P338" s="24">
        <f t="shared" si="51"/>
        <v>3345.2700000000004</v>
      </c>
    </row>
    <row r="339" spans="1:16" ht="19.149999999999999" hidden="1" customHeight="1" outlineLevel="2">
      <c r="A339" s="21">
        <v>38</v>
      </c>
      <c r="B339" s="22" t="s">
        <v>49</v>
      </c>
      <c r="C339" s="23"/>
      <c r="D339" s="23"/>
      <c r="E339" s="24"/>
      <c r="G339" s="23">
        <v>642.45000000000005</v>
      </c>
      <c r="H339" s="24">
        <v>1380.42</v>
      </c>
      <c r="P339" s="24">
        <f t="shared" si="51"/>
        <v>2022.8700000000001</v>
      </c>
    </row>
    <row r="340" spans="1:16" ht="19.149999999999999" customHeight="1" outlineLevel="1" collapsed="1">
      <c r="A340" s="21" t="s">
        <v>19</v>
      </c>
      <c r="B340" s="22" t="s">
        <v>49</v>
      </c>
      <c r="C340" s="23"/>
      <c r="D340" s="23"/>
      <c r="E340" s="24"/>
      <c r="F340" s="24">
        <f t="shared" ref="F340:O340" si="52">SUBTOTAL(9,F328:F339)</f>
        <v>4260.24</v>
      </c>
      <c r="G340" s="23">
        <f t="shared" si="52"/>
        <v>7693.1399999999985</v>
      </c>
      <c r="H340" s="24">
        <f t="shared" si="52"/>
        <v>16565.04</v>
      </c>
      <c r="I340" s="25">
        <f t="shared" si="52"/>
        <v>0</v>
      </c>
      <c r="J340" s="25">
        <f t="shared" si="52"/>
        <v>0</v>
      </c>
      <c r="K340" s="25">
        <f t="shared" si="52"/>
        <v>0</v>
      </c>
      <c r="L340" s="25">
        <f t="shared" si="52"/>
        <v>0</v>
      </c>
      <c r="M340" s="24">
        <f t="shared" si="52"/>
        <v>0</v>
      </c>
      <c r="N340" s="24">
        <f t="shared" si="52"/>
        <v>0</v>
      </c>
      <c r="O340" s="25">
        <f t="shared" si="52"/>
        <v>0</v>
      </c>
      <c r="P340" s="24">
        <f t="shared" si="51"/>
        <v>28518.42</v>
      </c>
    </row>
    <row r="341" spans="1:16" ht="19.149999999999999" hidden="1" customHeight="1" outlineLevel="2">
      <c r="A341" s="21">
        <v>1387504</v>
      </c>
      <c r="B341" s="22" t="s">
        <v>51</v>
      </c>
      <c r="C341" s="23">
        <v>8256</v>
      </c>
      <c r="D341" s="23">
        <f t="shared" ref="D341:D353" si="53">C341/12</f>
        <v>688</v>
      </c>
      <c r="E341" s="24"/>
      <c r="G341" s="23">
        <v>624.49</v>
      </c>
      <c r="H341" s="24">
        <v>1380.42</v>
      </c>
      <c r="P341" s="24">
        <f t="shared" si="51"/>
        <v>2004.91</v>
      </c>
    </row>
    <row r="342" spans="1:16" ht="19.149999999999999" hidden="1" customHeight="1" outlineLevel="2">
      <c r="A342" s="21">
        <v>1387504</v>
      </c>
      <c r="B342" s="22" t="s">
        <v>51</v>
      </c>
      <c r="C342" s="23">
        <v>8256</v>
      </c>
      <c r="D342" s="23">
        <f t="shared" si="53"/>
        <v>688</v>
      </c>
      <c r="E342" s="24"/>
      <c r="F342" s="24">
        <v>447.05</v>
      </c>
      <c r="G342" s="23">
        <v>624.49</v>
      </c>
      <c r="H342" s="24">
        <v>1380.42</v>
      </c>
      <c r="P342" s="24">
        <f t="shared" si="51"/>
        <v>2451.96</v>
      </c>
    </row>
    <row r="343" spans="1:16" ht="19.149999999999999" hidden="1" customHeight="1" outlineLevel="2">
      <c r="A343" s="21">
        <v>1387504</v>
      </c>
      <c r="B343" s="22" t="s">
        <v>51</v>
      </c>
      <c r="C343" s="23">
        <v>8256</v>
      </c>
      <c r="D343" s="23">
        <f t="shared" si="53"/>
        <v>688</v>
      </c>
      <c r="E343" s="24"/>
      <c r="F343" s="24">
        <v>956.29</v>
      </c>
      <c r="G343" s="23">
        <v>624.49</v>
      </c>
      <c r="H343" s="24">
        <v>1380.42</v>
      </c>
      <c r="P343" s="24">
        <f t="shared" si="51"/>
        <v>2961.2</v>
      </c>
    </row>
    <row r="344" spans="1:16" ht="19.149999999999999" hidden="1" customHeight="1" outlineLevel="2">
      <c r="A344" s="21">
        <v>1387504</v>
      </c>
      <c r="B344" s="22" t="s">
        <v>51</v>
      </c>
      <c r="C344" s="23">
        <v>8256</v>
      </c>
      <c r="D344" s="23">
        <f t="shared" si="53"/>
        <v>688</v>
      </c>
      <c r="E344" s="24"/>
      <c r="G344" s="23">
        <v>624.49</v>
      </c>
      <c r="H344" s="24">
        <v>1380.42</v>
      </c>
      <c r="P344" s="24">
        <f t="shared" si="51"/>
        <v>2004.91</v>
      </c>
    </row>
    <row r="345" spans="1:16" ht="19.149999999999999" hidden="1" customHeight="1" outlineLevel="2">
      <c r="A345" s="21">
        <v>1387504</v>
      </c>
      <c r="B345" s="22" t="s">
        <v>51</v>
      </c>
      <c r="C345" s="23">
        <v>8256</v>
      </c>
      <c r="D345" s="23">
        <f t="shared" si="53"/>
        <v>688</v>
      </c>
      <c r="E345" s="24"/>
      <c r="G345" s="23">
        <v>624.49</v>
      </c>
      <c r="H345" s="24">
        <v>1380.42</v>
      </c>
      <c r="N345" s="24">
        <v>229.62</v>
      </c>
      <c r="P345" s="24">
        <f t="shared" si="51"/>
        <v>2234.5300000000002</v>
      </c>
    </row>
    <row r="346" spans="1:16" ht="19.149999999999999" hidden="1" customHeight="1" outlineLevel="2">
      <c r="A346" s="21">
        <v>1387504</v>
      </c>
      <c r="B346" s="22" t="s">
        <v>51</v>
      </c>
      <c r="C346" s="23">
        <v>8256</v>
      </c>
      <c r="D346" s="23">
        <f t="shared" si="53"/>
        <v>688</v>
      </c>
      <c r="E346" s="24"/>
      <c r="G346" s="23">
        <v>624.49</v>
      </c>
      <c r="H346" s="24">
        <v>1380.42</v>
      </c>
      <c r="M346" s="24">
        <v>33292.129999999997</v>
      </c>
      <c r="P346" s="24">
        <f t="shared" si="51"/>
        <v>35297.040000000001</v>
      </c>
    </row>
    <row r="347" spans="1:16" ht="19.149999999999999" customHeight="1" outlineLevel="1" collapsed="1">
      <c r="A347" s="21" t="s">
        <v>50</v>
      </c>
      <c r="B347" s="22" t="s">
        <v>51</v>
      </c>
      <c r="C347" s="23"/>
      <c r="D347" s="23"/>
      <c r="E347" s="24"/>
      <c r="F347" s="24">
        <f t="shared" ref="F347:O347" si="54">SUBTOTAL(9,F341:F346)</f>
        <v>1403.34</v>
      </c>
      <c r="G347" s="23">
        <f t="shared" si="54"/>
        <v>3746.9399999999996</v>
      </c>
      <c r="H347" s="24">
        <f t="shared" si="54"/>
        <v>8282.52</v>
      </c>
      <c r="I347" s="25">
        <f t="shared" si="54"/>
        <v>0</v>
      </c>
      <c r="J347" s="25">
        <f t="shared" si="54"/>
        <v>0</v>
      </c>
      <c r="K347" s="25">
        <f t="shared" si="54"/>
        <v>0</v>
      </c>
      <c r="L347" s="25">
        <f t="shared" si="54"/>
        <v>0</v>
      </c>
      <c r="M347" s="24">
        <f t="shared" si="54"/>
        <v>33292.129999999997</v>
      </c>
      <c r="N347" s="24">
        <f t="shared" si="54"/>
        <v>229.62</v>
      </c>
      <c r="O347" s="25">
        <f t="shared" si="54"/>
        <v>0</v>
      </c>
      <c r="P347" s="24">
        <f t="shared" si="51"/>
        <v>46954.549999999996</v>
      </c>
    </row>
    <row r="348" spans="1:16" ht="19.149999999999999" hidden="1" customHeight="1" outlineLevel="2">
      <c r="A348" s="21">
        <v>1387629</v>
      </c>
      <c r="B348" s="22" t="s">
        <v>52</v>
      </c>
      <c r="C348" s="23">
        <v>6462.6</v>
      </c>
      <c r="D348" s="23">
        <f t="shared" si="53"/>
        <v>538.55000000000007</v>
      </c>
      <c r="E348" s="24">
        <v>60</v>
      </c>
      <c r="F348" s="24">
        <v>1093.71</v>
      </c>
      <c r="G348" s="23">
        <v>498.79</v>
      </c>
      <c r="H348" s="24">
        <v>1380.42</v>
      </c>
      <c r="P348" s="24">
        <f t="shared" si="51"/>
        <v>2972.92</v>
      </c>
    </row>
    <row r="349" spans="1:16" ht="19.149999999999999" hidden="1" customHeight="1" outlineLevel="2">
      <c r="A349" s="21">
        <v>1387629</v>
      </c>
      <c r="B349" s="22" t="s">
        <v>52</v>
      </c>
      <c r="C349" s="23">
        <v>6462.6</v>
      </c>
      <c r="D349" s="23">
        <f t="shared" si="53"/>
        <v>538.55000000000007</v>
      </c>
      <c r="E349" s="24">
        <v>60</v>
      </c>
      <c r="F349" s="24">
        <v>415.68</v>
      </c>
      <c r="G349" s="23">
        <v>498.79</v>
      </c>
      <c r="H349" s="24">
        <v>1380.42</v>
      </c>
      <c r="P349" s="24">
        <f t="shared" si="51"/>
        <v>2294.8900000000003</v>
      </c>
    </row>
    <row r="350" spans="1:16" ht="19.149999999999999" hidden="1" customHeight="1" outlineLevel="2">
      <c r="A350" s="21">
        <v>1387629</v>
      </c>
      <c r="B350" s="22" t="s">
        <v>52</v>
      </c>
      <c r="C350" s="23">
        <v>6462.6</v>
      </c>
      <c r="D350" s="23">
        <f t="shared" si="53"/>
        <v>538.55000000000007</v>
      </c>
      <c r="E350" s="24">
        <v>60</v>
      </c>
      <c r="G350" s="23">
        <v>498.79</v>
      </c>
      <c r="H350" s="24">
        <v>1380.42</v>
      </c>
      <c r="L350" s="25">
        <v>834.2</v>
      </c>
      <c r="P350" s="24">
        <f t="shared" si="51"/>
        <v>2713.41</v>
      </c>
    </row>
    <row r="351" spans="1:16" ht="19.149999999999999" hidden="1" customHeight="1" outlineLevel="2">
      <c r="A351" s="21">
        <v>1387629</v>
      </c>
      <c r="B351" s="22" t="s">
        <v>52</v>
      </c>
      <c r="C351" s="23">
        <v>6462.6</v>
      </c>
      <c r="D351" s="23">
        <f t="shared" si="53"/>
        <v>538.55000000000007</v>
      </c>
      <c r="E351" s="24">
        <v>60</v>
      </c>
      <c r="G351" s="23">
        <v>498.79</v>
      </c>
      <c r="H351" s="24">
        <v>1380.42</v>
      </c>
      <c r="P351" s="24">
        <f t="shared" si="51"/>
        <v>1879.21</v>
      </c>
    </row>
    <row r="352" spans="1:16" ht="19.149999999999999" hidden="1" customHeight="1" outlineLevel="2">
      <c r="A352" s="21">
        <v>1387629</v>
      </c>
      <c r="B352" s="22" t="s">
        <v>52</v>
      </c>
      <c r="C352" s="23">
        <v>6462.6</v>
      </c>
      <c r="D352" s="23">
        <f t="shared" si="53"/>
        <v>538.55000000000007</v>
      </c>
      <c r="E352" s="24">
        <v>60</v>
      </c>
      <c r="G352" s="23">
        <v>498.79</v>
      </c>
      <c r="H352" s="24">
        <v>1380.42</v>
      </c>
      <c r="N352" s="24">
        <v>556.38</v>
      </c>
      <c r="P352" s="24">
        <f t="shared" si="51"/>
        <v>2435.59</v>
      </c>
    </row>
    <row r="353" spans="1:16" ht="19.149999999999999" hidden="1" customHeight="1" outlineLevel="2">
      <c r="A353" s="21">
        <v>1387629</v>
      </c>
      <c r="B353" s="22" t="s">
        <v>52</v>
      </c>
      <c r="C353" s="23">
        <v>6462.6</v>
      </c>
      <c r="D353" s="23">
        <f t="shared" si="53"/>
        <v>538.55000000000007</v>
      </c>
      <c r="E353" s="24">
        <v>60</v>
      </c>
      <c r="F353" s="24">
        <v>1435.6</v>
      </c>
      <c r="G353" s="23">
        <v>498.79</v>
      </c>
      <c r="H353" s="24">
        <v>1380.42</v>
      </c>
      <c r="J353" s="25">
        <v>18649.87</v>
      </c>
      <c r="M353" s="24">
        <v>33292.129999999997</v>
      </c>
      <c r="P353" s="24">
        <f t="shared" si="51"/>
        <v>55256.81</v>
      </c>
    </row>
    <row r="354" spans="1:16" ht="19.149999999999999" customHeight="1" outlineLevel="1" collapsed="1">
      <c r="A354" s="21" t="s">
        <v>19</v>
      </c>
      <c r="B354" s="22" t="s">
        <v>51</v>
      </c>
      <c r="C354" s="23"/>
      <c r="D354" s="23"/>
      <c r="E354" s="24"/>
      <c r="F354" s="24">
        <f t="shared" ref="F354:O354" si="55">SUBTOTAL(9,F348:F353)</f>
        <v>2944.99</v>
      </c>
      <c r="G354" s="23">
        <f t="shared" si="55"/>
        <v>2992.7400000000002</v>
      </c>
      <c r="H354" s="24">
        <f t="shared" si="55"/>
        <v>8282.52</v>
      </c>
      <c r="I354" s="25">
        <f t="shared" si="55"/>
        <v>0</v>
      </c>
      <c r="J354" s="25">
        <f t="shared" si="55"/>
        <v>18649.87</v>
      </c>
      <c r="K354" s="25">
        <f t="shared" si="55"/>
        <v>0</v>
      </c>
      <c r="L354" s="25">
        <f t="shared" si="55"/>
        <v>834.2</v>
      </c>
      <c r="M354" s="24">
        <f t="shared" si="55"/>
        <v>33292.129999999997</v>
      </c>
      <c r="N354" s="24">
        <f t="shared" si="55"/>
        <v>556.38</v>
      </c>
      <c r="O354" s="25">
        <f t="shared" si="55"/>
        <v>0</v>
      </c>
      <c r="P354" s="24">
        <f t="shared" si="51"/>
        <v>67552.829999999987</v>
      </c>
    </row>
    <row r="355" spans="1:16" ht="19.149999999999999" hidden="1" customHeight="1" outlineLevel="2">
      <c r="A355" s="21">
        <v>1385863</v>
      </c>
      <c r="B355" s="22" t="s">
        <v>54</v>
      </c>
      <c r="C355" s="23"/>
      <c r="D355" s="23"/>
      <c r="E355" s="24"/>
      <c r="G355" s="23">
        <v>516.97</v>
      </c>
      <c r="H355" s="24">
        <v>1380.42</v>
      </c>
      <c r="P355" s="24">
        <f t="shared" si="51"/>
        <v>1897.39</v>
      </c>
    </row>
    <row r="356" spans="1:16" ht="19.149999999999999" hidden="1" customHeight="1" outlineLevel="2">
      <c r="A356" s="21">
        <v>1385863</v>
      </c>
      <c r="B356" s="22" t="s">
        <v>54</v>
      </c>
      <c r="C356" s="23"/>
      <c r="D356" s="23"/>
      <c r="E356" s="24"/>
      <c r="G356" s="23">
        <v>516.97</v>
      </c>
      <c r="H356" s="24">
        <v>1380.42</v>
      </c>
      <c r="P356" s="24">
        <f t="shared" si="51"/>
        <v>1897.39</v>
      </c>
    </row>
    <row r="357" spans="1:16" ht="19.149999999999999" hidden="1" customHeight="1" outlineLevel="2">
      <c r="A357" s="21">
        <v>1385863</v>
      </c>
      <c r="B357" s="22" t="s">
        <v>54</v>
      </c>
      <c r="C357" s="23"/>
      <c r="D357" s="23"/>
      <c r="E357" s="24"/>
      <c r="G357" s="23">
        <v>516.97</v>
      </c>
      <c r="H357" s="24">
        <v>1380.42</v>
      </c>
      <c r="I357" s="26"/>
      <c r="J357" s="26"/>
      <c r="K357" s="26"/>
      <c r="L357" s="26"/>
      <c r="M357" s="26"/>
      <c r="N357" s="26"/>
      <c r="O357" s="26"/>
      <c r="P357" s="24">
        <f t="shared" si="51"/>
        <v>1897.39</v>
      </c>
    </row>
    <row r="358" spans="1:16" ht="19.149999999999999" hidden="1" customHeight="1" outlineLevel="2">
      <c r="A358" s="21">
        <v>1385863</v>
      </c>
      <c r="B358" s="22" t="s">
        <v>54</v>
      </c>
      <c r="C358" s="23"/>
      <c r="D358" s="23"/>
      <c r="E358" s="24"/>
      <c r="G358" s="23">
        <v>516.97</v>
      </c>
      <c r="H358" s="24">
        <v>1380.42</v>
      </c>
      <c r="I358" s="26"/>
      <c r="J358" s="26"/>
      <c r="K358" s="26"/>
      <c r="L358" s="26"/>
      <c r="M358" s="26"/>
      <c r="N358" s="26"/>
      <c r="O358" s="26"/>
      <c r="P358" s="24">
        <f t="shared" si="51"/>
        <v>1897.39</v>
      </c>
    </row>
    <row r="359" spans="1:16" ht="19.149999999999999" hidden="1" customHeight="1" outlineLevel="2">
      <c r="A359" s="21">
        <v>1385863</v>
      </c>
      <c r="B359" s="22" t="s">
        <v>54</v>
      </c>
      <c r="C359" s="23"/>
      <c r="D359" s="23"/>
      <c r="E359" s="24"/>
      <c r="F359" s="24">
        <v>305.98</v>
      </c>
      <c r="G359" s="23">
        <v>516.97</v>
      </c>
      <c r="H359" s="24">
        <v>1380.42</v>
      </c>
      <c r="P359" s="24">
        <f t="shared" si="51"/>
        <v>2203.37</v>
      </c>
    </row>
    <row r="360" spans="1:16" ht="19.149999999999999" hidden="1" customHeight="1" outlineLevel="2">
      <c r="A360" s="21">
        <v>1385863</v>
      </c>
      <c r="B360" s="22" t="s">
        <v>54</v>
      </c>
      <c r="C360" s="23"/>
      <c r="D360" s="23"/>
      <c r="E360" s="24"/>
      <c r="G360" s="23">
        <v>516.97</v>
      </c>
      <c r="H360" s="24">
        <v>1380.42</v>
      </c>
      <c r="I360" s="28">
        <v>183.33</v>
      </c>
      <c r="J360" s="29"/>
      <c r="K360" s="29"/>
      <c r="L360" s="29"/>
      <c r="M360" s="28"/>
      <c r="N360" s="28"/>
      <c r="O360" s="29"/>
      <c r="P360" s="24">
        <f t="shared" si="51"/>
        <v>2080.7200000000003</v>
      </c>
    </row>
    <row r="361" spans="1:16" ht="19.149999999999999" hidden="1" customHeight="1" outlineLevel="2">
      <c r="A361" s="21">
        <v>1385863</v>
      </c>
      <c r="B361" s="26" t="s">
        <v>54</v>
      </c>
      <c r="C361" s="23">
        <v>6718.8</v>
      </c>
      <c r="D361" s="23">
        <f t="shared" ref="D361:D366" si="56">C361/12</f>
        <v>559.9</v>
      </c>
      <c r="E361" s="24"/>
      <c r="F361" s="24">
        <v>1197.6300000000001</v>
      </c>
      <c r="G361" s="23">
        <v>516.75</v>
      </c>
      <c r="H361" s="24">
        <v>1380.42</v>
      </c>
      <c r="P361" s="24">
        <f t="shared" si="51"/>
        <v>3094.8</v>
      </c>
    </row>
    <row r="362" spans="1:16" ht="19.149999999999999" hidden="1" customHeight="1" outlineLevel="2">
      <c r="A362" s="21">
        <v>1385863</v>
      </c>
      <c r="B362" s="26" t="s">
        <v>54</v>
      </c>
      <c r="C362" s="23">
        <v>6718.8</v>
      </c>
      <c r="D362" s="23">
        <f t="shared" si="56"/>
        <v>559.9</v>
      </c>
      <c r="E362" s="24"/>
      <c r="F362" s="24">
        <v>867.49</v>
      </c>
      <c r="G362" s="23">
        <v>516.75</v>
      </c>
      <c r="H362" s="24">
        <v>1380.42</v>
      </c>
      <c r="P362" s="24">
        <f t="shared" si="51"/>
        <v>2764.66</v>
      </c>
    </row>
    <row r="363" spans="1:16" ht="19.149999999999999" hidden="1" customHeight="1" outlineLevel="2">
      <c r="A363" s="21">
        <v>1385863</v>
      </c>
      <c r="B363" s="26" t="s">
        <v>54</v>
      </c>
      <c r="C363" s="23">
        <v>6718.8</v>
      </c>
      <c r="D363" s="23">
        <f t="shared" si="56"/>
        <v>559.9</v>
      </c>
      <c r="E363" s="24"/>
      <c r="G363" s="23">
        <v>516.75</v>
      </c>
      <c r="H363" s="24">
        <v>1380.42</v>
      </c>
      <c r="P363" s="24">
        <f t="shared" si="51"/>
        <v>1897.17</v>
      </c>
    </row>
    <row r="364" spans="1:16" ht="19.149999999999999" hidden="1" customHeight="1" outlineLevel="2">
      <c r="A364" s="21">
        <v>1385863</v>
      </c>
      <c r="B364" s="26" t="s">
        <v>54</v>
      </c>
      <c r="C364" s="23">
        <v>6718.8</v>
      </c>
      <c r="D364" s="23">
        <f t="shared" si="56"/>
        <v>559.9</v>
      </c>
      <c r="E364" s="24"/>
      <c r="G364" s="23">
        <v>516.75</v>
      </c>
      <c r="H364" s="24">
        <v>1380.42</v>
      </c>
      <c r="P364" s="24">
        <f t="shared" si="51"/>
        <v>1897.17</v>
      </c>
    </row>
    <row r="365" spans="1:16" ht="19.149999999999999" hidden="1" customHeight="1" outlineLevel="2">
      <c r="A365" s="21">
        <v>1385863</v>
      </c>
      <c r="B365" s="26" t="s">
        <v>54</v>
      </c>
      <c r="C365" s="23">
        <v>6718.8</v>
      </c>
      <c r="D365" s="23">
        <f t="shared" si="56"/>
        <v>559.9</v>
      </c>
      <c r="E365" s="24"/>
      <c r="F365" s="24">
        <v>352</v>
      </c>
      <c r="G365" s="23">
        <v>516.75</v>
      </c>
      <c r="H365" s="24">
        <v>1380.42</v>
      </c>
      <c r="N365" s="24">
        <v>320.64</v>
      </c>
      <c r="P365" s="24">
        <f t="shared" si="51"/>
        <v>2569.81</v>
      </c>
    </row>
    <row r="366" spans="1:16" ht="19.149999999999999" hidden="1" customHeight="1" outlineLevel="2">
      <c r="A366" s="21">
        <v>1385863</v>
      </c>
      <c r="B366" s="26" t="s">
        <v>54</v>
      </c>
      <c r="C366" s="23">
        <v>6718.8</v>
      </c>
      <c r="D366" s="23">
        <f t="shared" si="56"/>
        <v>559.9</v>
      </c>
      <c r="E366" s="24"/>
      <c r="G366" s="23">
        <v>516.75</v>
      </c>
      <c r="H366" s="24">
        <v>1380.42</v>
      </c>
      <c r="P366" s="24">
        <f t="shared" si="51"/>
        <v>1897.17</v>
      </c>
    </row>
    <row r="367" spans="1:16" ht="19.149999999999999" customHeight="1" outlineLevel="1" collapsed="1">
      <c r="A367" s="21" t="s">
        <v>53</v>
      </c>
      <c r="B367" s="26" t="s">
        <v>54</v>
      </c>
      <c r="C367" s="23"/>
      <c r="D367" s="23"/>
      <c r="E367" s="24"/>
      <c r="F367" s="24">
        <f t="shared" ref="F367:O367" si="57">SUBTOTAL(9,F355:F366)</f>
        <v>2723.1000000000004</v>
      </c>
      <c r="G367" s="23">
        <f t="shared" si="57"/>
        <v>6202.3200000000006</v>
      </c>
      <c r="H367" s="24">
        <f t="shared" si="57"/>
        <v>16565.04</v>
      </c>
      <c r="I367" s="25">
        <f t="shared" si="57"/>
        <v>183.33</v>
      </c>
      <c r="J367" s="25">
        <f t="shared" si="57"/>
        <v>0</v>
      </c>
      <c r="K367" s="25">
        <f t="shared" si="57"/>
        <v>0</v>
      </c>
      <c r="L367" s="25">
        <f t="shared" si="57"/>
        <v>0</v>
      </c>
      <c r="M367" s="24">
        <f t="shared" si="57"/>
        <v>0</v>
      </c>
      <c r="N367" s="24">
        <f t="shared" si="57"/>
        <v>320.64</v>
      </c>
      <c r="O367" s="25">
        <f t="shared" si="57"/>
        <v>0</v>
      </c>
      <c r="P367" s="24">
        <f t="shared" si="51"/>
        <v>25994.430000000004</v>
      </c>
    </row>
    <row r="368" spans="1:16" ht="19.149999999999999" hidden="1" customHeight="1" outlineLevel="2">
      <c r="A368" s="21">
        <v>3590294</v>
      </c>
      <c r="B368" s="26" t="s">
        <v>75</v>
      </c>
      <c r="C368" s="24"/>
      <c r="D368" s="23"/>
      <c r="E368" s="24"/>
      <c r="G368" s="23">
        <v>444.42</v>
      </c>
      <c r="H368" s="24">
        <v>1380.42</v>
      </c>
      <c r="P368" s="24">
        <f t="shared" si="51"/>
        <v>1824.8400000000001</v>
      </c>
    </row>
    <row r="369" spans="1:16" ht="19.149999999999999" hidden="1" customHeight="1" outlineLevel="2">
      <c r="A369" s="21">
        <v>3590294</v>
      </c>
      <c r="B369" s="26" t="s">
        <v>75</v>
      </c>
      <c r="C369" s="24"/>
      <c r="D369" s="23"/>
      <c r="E369" s="24"/>
      <c r="G369" s="23">
        <v>444.42</v>
      </c>
      <c r="H369" s="24">
        <v>1380.42</v>
      </c>
      <c r="P369" s="24">
        <f t="shared" si="51"/>
        <v>1824.8400000000001</v>
      </c>
    </row>
    <row r="370" spans="1:16" ht="19.149999999999999" hidden="1" customHeight="1" outlineLevel="2">
      <c r="A370" s="21">
        <v>3590294</v>
      </c>
      <c r="B370" s="26" t="s">
        <v>75</v>
      </c>
      <c r="C370" s="24"/>
      <c r="D370" s="23"/>
      <c r="E370" s="24"/>
      <c r="G370" s="23">
        <v>444.42</v>
      </c>
      <c r="H370" s="24">
        <v>1380.42</v>
      </c>
      <c r="I370" s="26"/>
      <c r="J370" s="26"/>
      <c r="K370" s="26"/>
      <c r="L370" s="26"/>
      <c r="M370" s="26"/>
      <c r="N370" s="26"/>
      <c r="O370" s="26"/>
      <c r="P370" s="24">
        <f t="shared" si="51"/>
        <v>1824.8400000000001</v>
      </c>
    </row>
    <row r="371" spans="1:16" ht="19.149999999999999" hidden="1" customHeight="1" outlineLevel="2">
      <c r="A371" s="21">
        <v>3590294</v>
      </c>
      <c r="B371" s="26" t="s">
        <v>75</v>
      </c>
      <c r="C371" s="24"/>
      <c r="D371" s="23"/>
      <c r="E371" s="24"/>
      <c r="G371" s="23">
        <v>444.42</v>
      </c>
      <c r="H371" s="24">
        <v>1380.42</v>
      </c>
      <c r="I371" s="26"/>
      <c r="J371" s="26"/>
      <c r="K371" s="26"/>
      <c r="L371" s="26"/>
      <c r="M371" s="26"/>
      <c r="N371" s="26"/>
      <c r="O371" s="26"/>
      <c r="P371" s="24">
        <f t="shared" si="51"/>
        <v>1824.8400000000001</v>
      </c>
    </row>
    <row r="372" spans="1:16" ht="19.149999999999999" hidden="1" customHeight="1" outlineLevel="2">
      <c r="A372" s="21">
        <v>3590294</v>
      </c>
      <c r="B372" s="26" t="s">
        <v>75</v>
      </c>
      <c r="C372" s="24"/>
      <c r="D372" s="23"/>
      <c r="E372" s="24"/>
      <c r="G372" s="23">
        <v>444.42</v>
      </c>
      <c r="H372" s="24">
        <v>1380.42</v>
      </c>
      <c r="P372" s="24">
        <f t="shared" si="51"/>
        <v>1824.8400000000001</v>
      </c>
    </row>
    <row r="373" spans="1:16" ht="19.149999999999999" hidden="1" customHeight="1" outlineLevel="2">
      <c r="A373" s="21">
        <v>3590294</v>
      </c>
      <c r="B373" s="26" t="s">
        <v>75</v>
      </c>
      <c r="C373" s="24"/>
      <c r="D373" s="23"/>
      <c r="E373" s="24"/>
      <c r="G373" s="23">
        <v>444.42</v>
      </c>
      <c r="H373" s="24">
        <v>1380.42</v>
      </c>
      <c r="I373" s="28"/>
      <c r="J373" s="29"/>
      <c r="K373" s="29"/>
      <c r="L373" s="29"/>
      <c r="M373" s="28"/>
      <c r="N373" s="28"/>
      <c r="O373" s="29"/>
      <c r="P373" s="24">
        <f t="shared" si="51"/>
        <v>1824.8400000000001</v>
      </c>
    </row>
    <row r="374" spans="1:16" ht="19.149999999999999" customHeight="1" outlineLevel="1" collapsed="1">
      <c r="A374" s="26" t="s">
        <v>76</v>
      </c>
      <c r="B374" s="26" t="s">
        <v>75</v>
      </c>
      <c r="C374" s="24"/>
      <c r="D374" s="23"/>
      <c r="E374" s="24"/>
      <c r="F374" s="24">
        <f t="shared" ref="F374:O374" si="58">SUBTOTAL(9,F368:F373)</f>
        <v>0</v>
      </c>
      <c r="G374" s="23">
        <f t="shared" si="58"/>
        <v>2666.52</v>
      </c>
      <c r="H374" s="24">
        <f t="shared" si="58"/>
        <v>8282.52</v>
      </c>
      <c r="I374" s="28">
        <f t="shared" si="58"/>
        <v>0</v>
      </c>
      <c r="J374" s="29">
        <f t="shared" si="58"/>
        <v>0</v>
      </c>
      <c r="K374" s="29">
        <f t="shared" si="58"/>
        <v>0</v>
      </c>
      <c r="L374" s="29">
        <f t="shared" si="58"/>
        <v>0</v>
      </c>
      <c r="M374" s="28">
        <f t="shared" si="58"/>
        <v>0</v>
      </c>
      <c r="N374" s="28">
        <f t="shared" si="58"/>
        <v>0</v>
      </c>
      <c r="O374" s="29">
        <f t="shared" si="58"/>
        <v>0</v>
      </c>
      <c r="P374" s="24">
        <f t="shared" si="51"/>
        <v>10949.04</v>
      </c>
    </row>
    <row r="375" spans="1:16" ht="19.149999999999999" hidden="1" customHeight="1" outlineLevel="2">
      <c r="A375" s="21">
        <v>1385890</v>
      </c>
      <c r="B375" s="22" t="s">
        <v>56</v>
      </c>
      <c r="C375" s="23"/>
      <c r="D375" s="23"/>
      <c r="E375" s="24"/>
      <c r="G375" s="23">
        <v>550.45000000000005</v>
      </c>
      <c r="H375" s="24">
        <v>1380.42</v>
      </c>
      <c r="P375" s="24">
        <f t="shared" si="51"/>
        <v>1930.8700000000001</v>
      </c>
    </row>
    <row r="376" spans="1:16" ht="19.149999999999999" hidden="1" customHeight="1" outlineLevel="2">
      <c r="A376" s="21">
        <v>1385890</v>
      </c>
      <c r="B376" s="22" t="s">
        <v>56</v>
      </c>
      <c r="C376" s="23"/>
      <c r="D376" s="23"/>
      <c r="E376" s="24"/>
      <c r="F376" s="24">
        <v>980.91</v>
      </c>
      <c r="G376" s="23">
        <v>550.45000000000005</v>
      </c>
      <c r="H376" s="24">
        <v>1380.42</v>
      </c>
      <c r="P376" s="24">
        <f t="shared" si="51"/>
        <v>2911.78</v>
      </c>
    </row>
    <row r="377" spans="1:16" ht="19.149999999999999" hidden="1" customHeight="1" outlineLevel="2">
      <c r="A377" s="21">
        <v>1385890</v>
      </c>
      <c r="B377" s="22" t="s">
        <v>56</v>
      </c>
      <c r="C377" s="23"/>
      <c r="D377" s="23"/>
      <c r="E377" s="24"/>
      <c r="G377" s="23">
        <v>550.45000000000005</v>
      </c>
      <c r="H377" s="24">
        <v>1380.42</v>
      </c>
      <c r="I377" s="26"/>
      <c r="J377" s="26"/>
      <c r="K377" s="26"/>
      <c r="L377" s="26"/>
      <c r="M377" s="26"/>
      <c r="N377" s="26"/>
      <c r="O377" s="26"/>
      <c r="P377" s="24">
        <f t="shared" si="51"/>
        <v>1930.8700000000001</v>
      </c>
    </row>
    <row r="378" spans="1:16" ht="19.149999999999999" hidden="1" customHeight="1" outlineLevel="2">
      <c r="A378" s="21">
        <v>1385890</v>
      </c>
      <c r="B378" s="22" t="s">
        <v>56</v>
      </c>
      <c r="C378" s="23"/>
      <c r="D378" s="23"/>
      <c r="E378" s="24"/>
      <c r="G378" s="23">
        <v>550.45000000000005</v>
      </c>
      <c r="H378" s="24">
        <v>1380.42</v>
      </c>
      <c r="I378" s="26"/>
      <c r="J378" s="26"/>
      <c r="K378" s="26"/>
      <c r="L378" s="26"/>
      <c r="M378" s="26"/>
      <c r="N378" s="26"/>
      <c r="O378" s="26"/>
      <c r="P378" s="24">
        <f t="shared" si="51"/>
        <v>1930.8700000000001</v>
      </c>
    </row>
    <row r="379" spans="1:16" ht="19.149999999999999" hidden="1" customHeight="1" outlineLevel="2">
      <c r="A379" s="21">
        <v>1385890</v>
      </c>
      <c r="B379" s="22" t="s">
        <v>56</v>
      </c>
      <c r="C379" s="23"/>
      <c r="D379" s="23"/>
      <c r="E379" s="24"/>
      <c r="F379" s="24">
        <v>2919.17</v>
      </c>
      <c r="G379" s="23">
        <v>550.45000000000005</v>
      </c>
      <c r="H379" s="24">
        <v>1380.42</v>
      </c>
      <c r="P379" s="24">
        <f t="shared" si="51"/>
        <v>4850.04</v>
      </c>
    </row>
    <row r="380" spans="1:16" s="30" customFormat="1" ht="19.149999999999999" hidden="1" customHeight="1" outlineLevel="2">
      <c r="A380" s="21">
        <v>1385890</v>
      </c>
      <c r="B380" s="22" t="s">
        <v>56</v>
      </c>
      <c r="C380" s="23"/>
      <c r="D380" s="23"/>
      <c r="E380" s="24"/>
      <c r="F380" s="24"/>
      <c r="G380" s="23">
        <v>550.45000000000005</v>
      </c>
      <c r="H380" s="24">
        <v>1380.42</v>
      </c>
      <c r="I380" s="28"/>
      <c r="J380" s="29">
        <v>10000</v>
      </c>
      <c r="K380" s="29"/>
      <c r="L380" s="29">
        <v>303.5</v>
      </c>
      <c r="M380" s="28"/>
      <c r="N380" s="28"/>
      <c r="O380" s="29"/>
      <c r="P380" s="24">
        <f t="shared" si="51"/>
        <v>12234.37</v>
      </c>
    </row>
    <row r="381" spans="1:16" s="30" customFormat="1" ht="19.149999999999999" hidden="1" customHeight="1" outlineLevel="2">
      <c r="A381" s="21">
        <v>1385890</v>
      </c>
      <c r="B381" s="26" t="s">
        <v>56</v>
      </c>
      <c r="C381" s="23">
        <v>7231.2</v>
      </c>
      <c r="D381" s="23">
        <f t="shared" ref="D381:D386" si="59">C381/12</f>
        <v>602.6</v>
      </c>
      <c r="E381" s="24"/>
      <c r="F381" s="24">
        <v>1825.73</v>
      </c>
      <c r="G381" s="23">
        <v>552.66</v>
      </c>
      <c r="H381" s="24">
        <v>1380.42</v>
      </c>
      <c r="I381" s="25"/>
      <c r="J381" s="25"/>
      <c r="K381" s="25"/>
      <c r="L381" s="25"/>
      <c r="M381" s="24"/>
      <c r="N381" s="24"/>
      <c r="O381" s="25"/>
      <c r="P381" s="24">
        <f t="shared" si="51"/>
        <v>3758.81</v>
      </c>
    </row>
    <row r="382" spans="1:16" s="30" customFormat="1" ht="19.149999999999999" hidden="1" customHeight="1" outlineLevel="2">
      <c r="A382" s="21">
        <v>1385890</v>
      </c>
      <c r="B382" s="26" t="s">
        <v>56</v>
      </c>
      <c r="C382" s="23">
        <v>7231.2</v>
      </c>
      <c r="D382" s="23">
        <f t="shared" si="59"/>
        <v>602.6</v>
      </c>
      <c r="E382" s="24"/>
      <c r="F382" s="24"/>
      <c r="G382" s="23">
        <v>552.66</v>
      </c>
      <c r="H382" s="24">
        <v>1380.42</v>
      </c>
      <c r="I382" s="25"/>
      <c r="J382" s="25"/>
      <c r="K382" s="25"/>
      <c r="L382" s="25"/>
      <c r="M382" s="24"/>
      <c r="N382" s="24"/>
      <c r="O382" s="25"/>
      <c r="P382" s="24">
        <f t="shared" si="51"/>
        <v>1933.08</v>
      </c>
    </row>
    <row r="383" spans="1:16" s="30" customFormat="1" ht="19.149999999999999" hidden="1" customHeight="1" outlineLevel="2">
      <c r="A383" s="21">
        <v>1385890</v>
      </c>
      <c r="B383" s="26" t="s">
        <v>56</v>
      </c>
      <c r="C383" s="23">
        <v>7231.2</v>
      </c>
      <c r="D383" s="23">
        <f t="shared" si="59"/>
        <v>602.6</v>
      </c>
      <c r="E383" s="24"/>
      <c r="F383" s="24"/>
      <c r="G383" s="23">
        <v>552.66</v>
      </c>
      <c r="H383" s="24">
        <v>1380.42</v>
      </c>
      <c r="I383" s="25"/>
      <c r="J383" s="25"/>
      <c r="K383" s="25"/>
      <c r="L383" s="25"/>
      <c r="M383" s="24"/>
      <c r="N383" s="24"/>
      <c r="O383" s="25"/>
      <c r="P383" s="24">
        <f t="shared" si="51"/>
        <v>1933.08</v>
      </c>
    </row>
    <row r="384" spans="1:16" s="30" customFormat="1" ht="19.149999999999999" hidden="1" customHeight="1" outlineLevel="2">
      <c r="A384" s="21">
        <v>1385890</v>
      </c>
      <c r="B384" s="26" t="s">
        <v>56</v>
      </c>
      <c r="C384" s="23">
        <v>7231.2</v>
      </c>
      <c r="D384" s="23">
        <f t="shared" si="59"/>
        <v>602.6</v>
      </c>
      <c r="E384" s="24"/>
      <c r="F384" s="24"/>
      <c r="G384" s="23">
        <v>552.66</v>
      </c>
      <c r="H384" s="24">
        <v>1380.42</v>
      </c>
      <c r="I384" s="25"/>
      <c r="J384" s="25"/>
      <c r="K384" s="25"/>
      <c r="L384" s="25"/>
      <c r="M384" s="24"/>
      <c r="N384" s="24"/>
      <c r="O384" s="25"/>
      <c r="P384" s="24">
        <f t="shared" si="51"/>
        <v>1933.08</v>
      </c>
    </row>
    <row r="385" spans="1:16" s="30" customFormat="1" ht="19.149999999999999" hidden="1" customHeight="1" outlineLevel="2">
      <c r="A385" s="21">
        <v>1385890</v>
      </c>
      <c r="B385" s="26" t="s">
        <v>56</v>
      </c>
      <c r="C385" s="23">
        <v>7231.2</v>
      </c>
      <c r="D385" s="23">
        <f t="shared" si="59"/>
        <v>602.6</v>
      </c>
      <c r="E385" s="24"/>
      <c r="F385" s="24"/>
      <c r="G385" s="23">
        <v>552.66</v>
      </c>
      <c r="H385" s="24">
        <v>1380.42</v>
      </c>
      <c r="I385" s="25"/>
      <c r="J385" s="25"/>
      <c r="K385" s="25"/>
      <c r="L385" s="25"/>
      <c r="M385" s="24"/>
      <c r="N385" s="24">
        <v>332.3</v>
      </c>
      <c r="O385" s="25"/>
      <c r="P385" s="24">
        <f t="shared" si="51"/>
        <v>2265.38</v>
      </c>
    </row>
    <row r="386" spans="1:16" s="30" customFormat="1" ht="19.149999999999999" hidden="1" customHeight="1" outlineLevel="2">
      <c r="A386" s="21">
        <v>1385890</v>
      </c>
      <c r="B386" s="26" t="s">
        <v>56</v>
      </c>
      <c r="C386" s="23">
        <v>7231.2</v>
      </c>
      <c r="D386" s="23">
        <f t="shared" si="59"/>
        <v>602.6</v>
      </c>
      <c r="E386" s="24"/>
      <c r="F386" s="24">
        <v>2425.35</v>
      </c>
      <c r="G386" s="23">
        <v>552.66</v>
      </c>
      <c r="H386" s="24">
        <v>1380.42</v>
      </c>
      <c r="I386" s="25"/>
      <c r="J386" s="25"/>
      <c r="K386" s="25"/>
      <c r="L386" s="25"/>
      <c r="M386" s="24"/>
      <c r="N386" s="24"/>
      <c r="O386" s="25"/>
      <c r="P386" s="24">
        <f t="shared" si="51"/>
        <v>4358.43</v>
      </c>
    </row>
    <row r="387" spans="1:16" s="30" customFormat="1" ht="19.149999999999999" customHeight="1" outlineLevel="1" collapsed="1">
      <c r="A387" s="21" t="s">
        <v>55</v>
      </c>
      <c r="B387" s="26" t="s">
        <v>56</v>
      </c>
      <c r="C387" s="23"/>
      <c r="D387" s="23"/>
      <c r="E387" s="24"/>
      <c r="F387" s="24">
        <f t="shared" ref="F387:O387" si="60">SUBTOTAL(9,F375:F386)</f>
        <v>8151.16</v>
      </c>
      <c r="G387" s="23">
        <f t="shared" si="60"/>
        <v>6618.6599999999989</v>
      </c>
      <c r="H387" s="24">
        <f t="shared" si="60"/>
        <v>16565.04</v>
      </c>
      <c r="I387" s="25">
        <f t="shared" si="60"/>
        <v>0</v>
      </c>
      <c r="J387" s="25">
        <f t="shared" si="60"/>
        <v>10000</v>
      </c>
      <c r="K387" s="25">
        <f t="shared" si="60"/>
        <v>0</v>
      </c>
      <c r="L387" s="25">
        <f t="shared" si="60"/>
        <v>303.5</v>
      </c>
      <c r="M387" s="24">
        <f t="shared" si="60"/>
        <v>0</v>
      </c>
      <c r="N387" s="24">
        <f t="shared" si="60"/>
        <v>332.3</v>
      </c>
      <c r="O387" s="25">
        <f t="shared" si="60"/>
        <v>0</v>
      </c>
      <c r="P387" s="24">
        <f t="shared" si="51"/>
        <v>41970.66</v>
      </c>
    </row>
    <row r="388" spans="1:16" s="30" customFormat="1" ht="19.149999999999999" hidden="1" customHeight="1" outlineLevel="2">
      <c r="A388" s="21">
        <v>224</v>
      </c>
      <c r="B388" s="22" t="s">
        <v>77</v>
      </c>
      <c r="C388" s="23"/>
      <c r="D388" s="23"/>
      <c r="E388" s="24"/>
      <c r="F388" s="24"/>
      <c r="G388" s="23">
        <v>528.13</v>
      </c>
      <c r="H388" s="24">
        <v>1380.42</v>
      </c>
      <c r="I388" s="25"/>
      <c r="J388" s="25"/>
      <c r="K388" s="25"/>
      <c r="L388" s="25"/>
      <c r="M388" s="24"/>
      <c r="N388" s="24"/>
      <c r="O388" s="25"/>
      <c r="P388" s="24">
        <f t="shared" si="51"/>
        <v>1908.5500000000002</v>
      </c>
    </row>
    <row r="389" spans="1:16" s="30" customFormat="1" ht="19.149999999999999" hidden="1" customHeight="1" outlineLevel="2">
      <c r="A389" s="21">
        <v>224</v>
      </c>
      <c r="B389" s="22" t="s">
        <v>77</v>
      </c>
      <c r="C389" s="23"/>
      <c r="D389" s="23"/>
      <c r="E389" s="24"/>
      <c r="F389" s="24">
        <v>100.24</v>
      </c>
      <c r="G389" s="23">
        <v>528.13</v>
      </c>
      <c r="H389" s="24">
        <v>1380.42</v>
      </c>
      <c r="I389" s="25"/>
      <c r="J389" s="25"/>
      <c r="K389" s="25"/>
      <c r="L389" s="25"/>
      <c r="M389" s="24"/>
      <c r="N389" s="24"/>
      <c r="O389" s="25"/>
      <c r="P389" s="24">
        <f t="shared" si="51"/>
        <v>2008.79</v>
      </c>
    </row>
    <row r="390" spans="1:16" s="30" customFormat="1" ht="19.149999999999999" hidden="1" customHeight="1" outlineLevel="2">
      <c r="A390" s="21">
        <v>224</v>
      </c>
      <c r="B390" s="22" t="s">
        <v>77</v>
      </c>
      <c r="C390" s="23"/>
      <c r="D390" s="23"/>
      <c r="E390" s="24"/>
      <c r="F390" s="24"/>
      <c r="G390" s="23">
        <v>528.13</v>
      </c>
      <c r="H390" s="24">
        <v>1380.42</v>
      </c>
      <c r="I390" s="26"/>
      <c r="J390" s="26"/>
      <c r="K390" s="26"/>
      <c r="L390" s="26"/>
      <c r="M390" s="26"/>
      <c r="N390" s="26"/>
      <c r="O390" s="26"/>
      <c r="P390" s="24">
        <f t="shared" si="51"/>
        <v>1908.5500000000002</v>
      </c>
    </row>
    <row r="391" spans="1:16" s="30" customFormat="1" ht="19.149999999999999" hidden="1" customHeight="1" outlineLevel="2">
      <c r="A391" s="21">
        <v>224</v>
      </c>
      <c r="B391" s="22" t="s">
        <v>77</v>
      </c>
      <c r="C391" s="23"/>
      <c r="D391" s="23"/>
      <c r="E391" s="24"/>
      <c r="F391" s="24"/>
      <c r="G391" s="23">
        <v>528.13</v>
      </c>
      <c r="H391" s="24">
        <v>1380.42</v>
      </c>
      <c r="I391" s="26"/>
      <c r="J391" s="26"/>
      <c r="K391" s="26"/>
      <c r="L391" s="26"/>
      <c r="M391" s="26"/>
      <c r="N391" s="26"/>
      <c r="O391" s="26"/>
      <c r="P391" s="24">
        <f t="shared" si="51"/>
        <v>1908.5500000000002</v>
      </c>
    </row>
    <row r="392" spans="1:16" s="30" customFormat="1" ht="19.149999999999999" hidden="1" customHeight="1" outlineLevel="2">
      <c r="A392" s="21">
        <v>224</v>
      </c>
      <c r="B392" s="22" t="s">
        <v>77</v>
      </c>
      <c r="C392" s="23"/>
      <c r="D392" s="23"/>
      <c r="E392" s="24"/>
      <c r="F392" s="24"/>
      <c r="G392" s="23">
        <v>528.13</v>
      </c>
      <c r="H392" s="24">
        <v>1380.42</v>
      </c>
      <c r="I392" s="25"/>
      <c r="J392" s="25"/>
      <c r="K392" s="25"/>
      <c r="L392" s="25"/>
      <c r="M392" s="24"/>
      <c r="N392" s="24"/>
      <c r="O392" s="25"/>
      <c r="P392" s="24">
        <f t="shared" si="51"/>
        <v>1908.5500000000002</v>
      </c>
    </row>
    <row r="393" spans="1:16" s="30" customFormat="1" ht="19.149999999999999" hidden="1" customHeight="1" outlineLevel="2">
      <c r="A393" s="21">
        <v>224</v>
      </c>
      <c r="B393" s="22" t="s">
        <v>77</v>
      </c>
      <c r="C393" s="23"/>
      <c r="D393" s="23"/>
      <c r="E393" s="24"/>
      <c r="F393" s="24"/>
      <c r="G393" s="23">
        <v>528.13</v>
      </c>
      <c r="H393" s="24">
        <v>1380.42</v>
      </c>
      <c r="I393" s="28"/>
      <c r="J393" s="29"/>
      <c r="K393" s="29"/>
      <c r="L393" s="29"/>
      <c r="M393" s="28"/>
      <c r="N393" s="28"/>
      <c r="O393" s="29"/>
      <c r="P393" s="24">
        <f t="shared" si="51"/>
        <v>1908.5500000000002</v>
      </c>
    </row>
    <row r="394" spans="1:16" s="30" customFormat="1" ht="19.149999999999999" customHeight="1" outlineLevel="1" collapsed="1">
      <c r="A394" s="22" t="s">
        <v>12</v>
      </c>
      <c r="B394" s="22" t="s">
        <v>77</v>
      </c>
      <c r="C394" s="23"/>
      <c r="D394" s="23"/>
      <c r="E394" s="24"/>
      <c r="F394" s="24">
        <f t="shared" ref="F394:O394" si="61">SUBTOTAL(9,F388:F393)</f>
        <v>100.24</v>
      </c>
      <c r="G394" s="23">
        <f t="shared" si="61"/>
        <v>3168.78</v>
      </c>
      <c r="H394" s="24">
        <f t="shared" si="61"/>
        <v>8282.52</v>
      </c>
      <c r="I394" s="28">
        <f t="shared" si="61"/>
        <v>0</v>
      </c>
      <c r="J394" s="29">
        <f t="shared" si="61"/>
        <v>0</v>
      </c>
      <c r="K394" s="29">
        <f t="shared" si="61"/>
        <v>0</v>
      </c>
      <c r="L394" s="29">
        <f t="shared" si="61"/>
        <v>0</v>
      </c>
      <c r="M394" s="28">
        <f t="shared" si="61"/>
        <v>0</v>
      </c>
      <c r="N394" s="28">
        <f t="shared" si="61"/>
        <v>0</v>
      </c>
      <c r="O394" s="29">
        <f t="shared" si="61"/>
        <v>0</v>
      </c>
      <c r="P394" s="24">
        <f t="shared" si="51"/>
        <v>11551.54</v>
      </c>
    </row>
    <row r="395" spans="1:16" s="30" customFormat="1" ht="19.149999999999999" hidden="1" customHeight="1" outlineLevel="2">
      <c r="A395" s="21">
        <v>1385924</v>
      </c>
      <c r="B395" s="30" t="s">
        <v>58</v>
      </c>
      <c r="C395" s="23">
        <v>8256</v>
      </c>
      <c r="D395" s="23">
        <f t="shared" ref="D395:D400" si="62">C395/12</f>
        <v>688</v>
      </c>
      <c r="E395" s="24"/>
      <c r="F395" s="24"/>
      <c r="G395" s="23">
        <v>624.49</v>
      </c>
      <c r="H395" s="24">
        <v>1380.42</v>
      </c>
      <c r="I395" s="25"/>
      <c r="J395" s="25"/>
      <c r="K395" s="25"/>
      <c r="L395" s="25"/>
      <c r="M395" s="24"/>
      <c r="N395" s="24"/>
      <c r="O395" s="25"/>
      <c r="P395" s="24">
        <f t="shared" si="51"/>
        <v>2004.91</v>
      </c>
    </row>
    <row r="396" spans="1:16" s="30" customFormat="1" ht="19.149999999999999" hidden="1" customHeight="1" outlineLevel="2">
      <c r="A396" s="21">
        <v>1385924</v>
      </c>
      <c r="B396" s="30" t="s">
        <v>58</v>
      </c>
      <c r="C396" s="23">
        <v>8256</v>
      </c>
      <c r="D396" s="23">
        <f t="shared" si="62"/>
        <v>688</v>
      </c>
      <c r="E396" s="24"/>
      <c r="F396" s="24"/>
      <c r="G396" s="23">
        <v>624.49</v>
      </c>
      <c r="H396" s="24">
        <v>1380.42</v>
      </c>
      <c r="I396" s="25"/>
      <c r="J396" s="25"/>
      <c r="K396" s="25"/>
      <c r="L396" s="25"/>
      <c r="M396" s="24"/>
      <c r="N396" s="24"/>
      <c r="O396" s="25"/>
      <c r="P396" s="24">
        <f t="shared" si="51"/>
        <v>2004.91</v>
      </c>
    </row>
    <row r="397" spans="1:16" s="30" customFormat="1" ht="19.149999999999999" hidden="1" customHeight="1" outlineLevel="2">
      <c r="A397" s="21">
        <v>1385924</v>
      </c>
      <c r="B397" s="30" t="s">
        <v>58</v>
      </c>
      <c r="C397" s="23">
        <v>8256</v>
      </c>
      <c r="D397" s="23">
        <f t="shared" si="62"/>
        <v>688</v>
      </c>
      <c r="E397" s="24"/>
      <c r="F397" s="24">
        <v>1333.08</v>
      </c>
      <c r="G397" s="23">
        <v>624.49</v>
      </c>
      <c r="H397" s="24">
        <v>1380.42</v>
      </c>
      <c r="I397" s="25"/>
      <c r="J397" s="25"/>
      <c r="K397" s="25"/>
      <c r="L397" s="25"/>
      <c r="M397" s="24"/>
      <c r="N397" s="24"/>
      <c r="O397" s="25"/>
      <c r="P397" s="24">
        <f t="shared" ref="P397:P414" si="63">SUM(F397:O397)</f>
        <v>3337.99</v>
      </c>
    </row>
    <row r="398" spans="1:16" s="30" customFormat="1" ht="19.149999999999999" hidden="1" customHeight="1" outlineLevel="2">
      <c r="A398" s="21">
        <v>1385924</v>
      </c>
      <c r="B398" s="30" t="s">
        <v>58</v>
      </c>
      <c r="C398" s="23">
        <v>8256</v>
      </c>
      <c r="D398" s="23">
        <f t="shared" si="62"/>
        <v>688</v>
      </c>
      <c r="E398" s="24"/>
      <c r="F398" s="24">
        <v>285.77999999999997</v>
      </c>
      <c r="G398" s="23">
        <v>624.49</v>
      </c>
      <c r="H398" s="24">
        <v>1380.42</v>
      </c>
      <c r="I398" s="25"/>
      <c r="J398" s="25"/>
      <c r="K398" s="25"/>
      <c r="L398" s="25"/>
      <c r="M398" s="24"/>
      <c r="N398" s="24"/>
      <c r="O398" s="25"/>
      <c r="P398" s="24">
        <f t="shared" si="63"/>
        <v>2290.69</v>
      </c>
    </row>
    <row r="399" spans="1:16" s="30" customFormat="1" ht="19.149999999999999" hidden="1" customHeight="1" outlineLevel="2">
      <c r="A399" s="21">
        <v>1385924</v>
      </c>
      <c r="B399" s="30" t="s">
        <v>58</v>
      </c>
      <c r="C399" s="23">
        <v>8256</v>
      </c>
      <c r="D399" s="23">
        <f t="shared" si="62"/>
        <v>688</v>
      </c>
      <c r="E399" s="24"/>
      <c r="F399" s="24">
        <f>432.56+462.92</f>
        <v>895.48</v>
      </c>
      <c r="G399" s="23">
        <v>624.49</v>
      </c>
      <c r="H399" s="24">
        <v>1380.42</v>
      </c>
      <c r="I399" s="25"/>
      <c r="J399" s="25"/>
      <c r="K399" s="25"/>
      <c r="L399" s="25"/>
      <c r="M399" s="24"/>
      <c r="N399" s="24">
        <v>238.53</v>
      </c>
      <c r="O399" s="25"/>
      <c r="P399" s="24">
        <f t="shared" si="63"/>
        <v>3138.9200000000005</v>
      </c>
    </row>
    <row r="400" spans="1:16" s="30" customFormat="1" ht="19.149999999999999" hidden="1" customHeight="1" outlineLevel="2">
      <c r="A400" s="21">
        <v>1385924</v>
      </c>
      <c r="B400" s="30" t="s">
        <v>58</v>
      </c>
      <c r="C400" s="23">
        <v>8256</v>
      </c>
      <c r="D400" s="23">
        <f t="shared" si="62"/>
        <v>688</v>
      </c>
      <c r="E400" s="24"/>
      <c r="F400" s="24"/>
      <c r="G400" s="23">
        <v>624.49</v>
      </c>
      <c r="H400" s="24">
        <v>1380.42</v>
      </c>
      <c r="I400" s="25"/>
      <c r="J400" s="25"/>
      <c r="K400" s="25">
        <v>3000</v>
      </c>
      <c r="L400" s="25"/>
      <c r="M400" s="24">
        <v>60327.360000000001</v>
      </c>
      <c r="N400" s="24"/>
      <c r="O400" s="25"/>
      <c r="P400" s="24">
        <f t="shared" si="63"/>
        <v>65332.270000000004</v>
      </c>
    </row>
    <row r="401" spans="1:16" s="30" customFormat="1" ht="19.149999999999999" customHeight="1" outlineLevel="1" collapsed="1">
      <c r="A401" s="22" t="s">
        <v>57</v>
      </c>
      <c r="B401" s="30" t="s">
        <v>58</v>
      </c>
      <c r="C401" s="23"/>
      <c r="D401" s="23"/>
      <c r="E401" s="24"/>
      <c r="F401" s="24">
        <f t="shared" ref="F401:O401" si="64">SUBTOTAL(9,F395:F400)</f>
        <v>2514.34</v>
      </c>
      <c r="G401" s="23">
        <f t="shared" si="64"/>
        <v>3746.9399999999996</v>
      </c>
      <c r="H401" s="24">
        <f t="shared" si="64"/>
        <v>8282.52</v>
      </c>
      <c r="I401" s="25">
        <f t="shared" si="64"/>
        <v>0</v>
      </c>
      <c r="J401" s="25">
        <f t="shared" si="64"/>
        <v>0</v>
      </c>
      <c r="K401" s="31">
        <f t="shared" si="64"/>
        <v>3000</v>
      </c>
      <c r="L401" s="25">
        <f t="shared" si="64"/>
        <v>0</v>
      </c>
      <c r="M401" s="24">
        <f t="shared" si="64"/>
        <v>60327.360000000001</v>
      </c>
      <c r="N401" s="24">
        <f t="shared" si="64"/>
        <v>238.53</v>
      </c>
      <c r="O401" s="25">
        <f t="shared" si="64"/>
        <v>0</v>
      </c>
      <c r="P401" s="24">
        <f t="shared" si="63"/>
        <v>78109.69</v>
      </c>
    </row>
    <row r="402" spans="1:16" s="30" customFormat="1" ht="19.149999999999999" hidden="1" customHeight="1" outlineLevel="2">
      <c r="A402" s="21">
        <v>1385988</v>
      </c>
      <c r="B402" s="22" t="s">
        <v>60</v>
      </c>
      <c r="C402" s="23"/>
      <c r="D402" s="23"/>
      <c r="E402" s="24"/>
      <c r="F402" s="24"/>
      <c r="G402" s="23">
        <v>533.71</v>
      </c>
      <c r="H402" s="24">
        <v>1380.42</v>
      </c>
      <c r="I402" s="25"/>
      <c r="J402" s="25"/>
      <c r="K402" s="25"/>
      <c r="L402" s="25"/>
      <c r="M402" s="24"/>
      <c r="N402" s="24"/>
      <c r="O402" s="25"/>
      <c r="P402" s="24">
        <f t="shared" si="63"/>
        <v>1914.13</v>
      </c>
    </row>
    <row r="403" spans="1:16" s="30" customFormat="1" ht="19.149999999999999" hidden="1" customHeight="1" outlineLevel="2">
      <c r="A403" s="21">
        <v>1385988</v>
      </c>
      <c r="B403" s="22" t="s">
        <v>60</v>
      </c>
      <c r="C403" s="23"/>
      <c r="D403" s="23"/>
      <c r="E403" s="24"/>
      <c r="F403" s="24"/>
      <c r="G403" s="23">
        <v>533.71</v>
      </c>
      <c r="H403" s="24">
        <v>1380.42</v>
      </c>
      <c r="I403" s="25"/>
      <c r="J403" s="25"/>
      <c r="K403" s="25"/>
      <c r="L403" s="25"/>
      <c r="M403" s="24"/>
      <c r="N403" s="24"/>
      <c r="O403" s="25"/>
      <c r="P403" s="24">
        <f t="shared" si="63"/>
        <v>1914.13</v>
      </c>
    </row>
    <row r="404" spans="1:16" s="30" customFormat="1" ht="19.149999999999999" hidden="1" customHeight="1" outlineLevel="2">
      <c r="A404" s="21">
        <v>1385988</v>
      </c>
      <c r="B404" s="22" t="s">
        <v>60</v>
      </c>
      <c r="C404" s="23"/>
      <c r="D404" s="23"/>
      <c r="E404" s="24"/>
      <c r="F404" s="24"/>
      <c r="G404" s="23">
        <v>533.71</v>
      </c>
      <c r="H404" s="24">
        <v>1380.42</v>
      </c>
      <c r="I404" s="26"/>
      <c r="J404" s="26"/>
      <c r="K404" s="26"/>
      <c r="L404" s="26"/>
      <c r="M404" s="26"/>
      <c r="N404" s="26"/>
      <c r="O404" s="26"/>
      <c r="P404" s="24">
        <f t="shared" si="63"/>
        <v>1914.13</v>
      </c>
    </row>
    <row r="405" spans="1:16" s="30" customFormat="1" ht="19.149999999999999" hidden="1" customHeight="1" outlineLevel="2">
      <c r="A405" s="21">
        <v>1385988</v>
      </c>
      <c r="B405" s="22" t="s">
        <v>60</v>
      </c>
      <c r="C405" s="23"/>
      <c r="D405" s="23"/>
      <c r="E405" s="24"/>
      <c r="F405" s="24"/>
      <c r="G405" s="23">
        <v>533.71</v>
      </c>
      <c r="H405" s="24">
        <v>1380.42</v>
      </c>
      <c r="I405" s="26"/>
      <c r="J405" s="26"/>
      <c r="K405" s="26"/>
      <c r="L405" s="26"/>
      <c r="M405" s="26"/>
      <c r="N405" s="26"/>
      <c r="O405" s="26"/>
      <c r="P405" s="24">
        <f t="shared" si="63"/>
        <v>1914.13</v>
      </c>
    </row>
    <row r="406" spans="1:16" s="30" customFormat="1" ht="19.149999999999999" hidden="1" customHeight="1" outlineLevel="2">
      <c r="A406" s="21">
        <v>1385988</v>
      </c>
      <c r="B406" s="22" t="s">
        <v>60</v>
      </c>
      <c r="C406" s="23"/>
      <c r="D406" s="23"/>
      <c r="E406" s="24"/>
      <c r="F406" s="24">
        <v>303.92</v>
      </c>
      <c r="G406" s="23">
        <v>533.71</v>
      </c>
      <c r="H406" s="24">
        <v>1380.42</v>
      </c>
      <c r="I406" s="25"/>
      <c r="J406" s="25"/>
      <c r="K406" s="25"/>
      <c r="L406" s="25"/>
      <c r="M406" s="24"/>
      <c r="N406" s="24"/>
      <c r="O406" s="25"/>
      <c r="P406" s="24">
        <f t="shared" si="63"/>
        <v>2218.0500000000002</v>
      </c>
    </row>
    <row r="407" spans="1:16" s="30" customFormat="1" ht="19.149999999999999" hidden="1" customHeight="1" outlineLevel="2">
      <c r="A407" s="21">
        <v>1385988</v>
      </c>
      <c r="B407" s="22" t="s">
        <v>60</v>
      </c>
      <c r="C407" s="23"/>
      <c r="D407" s="23"/>
      <c r="E407" s="24"/>
      <c r="F407" s="24"/>
      <c r="G407" s="23">
        <v>533.71</v>
      </c>
      <c r="H407" s="24">
        <v>1380.42</v>
      </c>
      <c r="I407" s="28"/>
      <c r="J407" s="29">
        <v>3000</v>
      </c>
      <c r="K407" s="29"/>
      <c r="L407" s="29"/>
      <c r="M407" s="28"/>
      <c r="N407" s="28"/>
      <c r="O407" s="29"/>
      <c r="P407" s="24">
        <f t="shared" si="63"/>
        <v>4914.13</v>
      </c>
    </row>
    <row r="408" spans="1:16" s="30" customFormat="1" ht="19.149999999999999" hidden="1" customHeight="1" outlineLevel="2">
      <c r="A408" s="21">
        <v>1385988</v>
      </c>
      <c r="B408" s="30" t="s">
        <v>60</v>
      </c>
      <c r="C408" s="23">
        <v>6975</v>
      </c>
      <c r="D408" s="23">
        <f t="shared" ref="D408:D413" si="65">C408/12</f>
        <v>581.25</v>
      </c>
      <c r="E408" s="24">
        <v>60</v>
      </c>
      <c r="F408" s="24">
        <v>390.74</v>
      </c>
      <c r="G408" s="23">
        <v>534.70000000000005</v>
      </c>
      <c r="H408" s="24">
        <v>1380.42</v>
      </c>
      <c r="I408" s="25"/>
      <c r="J408" s="25"/>
      <c r="K408" s="25"/>
      <c r="L408" s="25"/>
      <c r="M408" s="24"/>
      <c r="N408" s="24"/>
      <c r="O408" s="25"/>
      <c r="P408" s="24">
        <f t="shared" si="63"/>
        <v>2305.86</v>
      </c>
    </row>
    <row r="409" spans="1:16" s="30" customFormat="1" ht="19.149999999999999" hidden="1" customHeight="1" outlineLevel="2">
      <c r="A409" s="21">
        <v>1385988</v>
      </c>
      <c r="B409" s="30" t="s">
        <v>60</v>
      </c>
      <c r="C409" s="23">
        <v>6975</v>
      </c>
      <c r="D409" s="23">
        <f t="shared" si="65"/>
        <v>581.25</v>
      </c>
      <c r="E409" s="24">
        <v>60</v>
      </c>
      <c r="F409" s="24">
        <v>555.41</v>
      </c>
      <c r="G409" s="23">
        <v>534.70000000000005</v>
      </c>
      <c r="H409" s="24">
        <v>1380.42</v>
      </c>
      <c r="I409" s="25"/>
      <c r="J409" s="25"/>
      <c r="K409" s="25"/>
      <c r="L409" s="25"/>
      <c r="M409" s="24"/>
      <c r="N409" s="24"/>
      <c r="O409" s="25"/>
      <c r="P409" s="24">
        <f t="shared" si="63"/>
        <v>2470.5300000000002</v>
      </c>
    </row>
    <row r="410" spans="1:16" s="30" customFormat="1" ht="19.149999999999999" hidden="1" customHeight="1" outlineLevel="2">
      <c r="A410" s="21">
        <v>1385988</v>
      </c>
      <c r="B410" s="30" t="s">
        <v>60</v>
      </c>
      <c r="C410" s="23">
        <v>6975</v>
      </c>
      <c r="D410" s="23">
        <f t="shared" si="65"/>
        <v>581.25</v>
      </c>
      <c r="E410" s="24">
        <v>60</v>
      </c>
      <c r="F410" s="24">
        <v>435.64</v>
      </c>
      <c r="G410" s="23">
        <v>534.70000000000005</v>
      </c>
      <c r="H410" s="24">
        <v>1380.42</v>
      </c>
      <c r="I410" s="25"/>
      <c r="J410" s="25"/>
      <c r="K410" s="25"/>
      <c r="L410" s="25"/>
      <c r="M410" s="24"/>
      <c r="N410" s="24"/>
      <c r="O410" s="25"/>
      <c r="P410" s="24">
        <f t="shared" si="63"/>
        <v>2350.7600000000002</v>
      </c>
    </row>
    <row r="411" spans="1:16" s="30" customFormat="1" ht="19.149999999999999" hidden="1" customHeight="1" outlineLevel="2">
      <c r="A411" s="21">
        <v>1385988</v>
      </c>
      <c r="B411" s="30" t="s">
        <v>60</v>
      </c>
      <c r="C411" s="23">
        <v>6975</v>
      </c>
      <c r="D411" s="23">
        <f t="shared" si="65"/>
        <v>581.25</v>
      </c>
      <c r="E411" s="24">
        <v>60</v>
      </c>
      <c r="F411" s="24">
        <v>832.32</v>
      </c>
      <c r="G411" s="23">
        <v>534.70000000000005</v>
      </c>
      <c r="H411" s="24">
        <v>1380.42</v>
      </c>
      <c r="I411" s="25"/>
      <c r="J411" s="25"/>
      <c r="K411" s="25"/>
      <c r="L411" s="25"/>
      <c r="M411" s="24"/>
      <c r="N411" s="24"/>
      <c r="O411" s="25"/>
      <c r="P411" s="24">
        <f t="shared" si="63"/>
        <v>2747.44</v>
      </c>
    </row>
    <row r="412" spans="1:16" s="30" customFormat="1" ht="19.149999999999999" hidden="1" customHeight="1" outlineLevel="2">
      <c r="A412" s="21">
        <v>1385988</v>
      </c>
      <c r="B412" s="30" t="s">
        <v>60</v>
      </c>
      <c r="C412" s="23">
        <v>6975</v>
      </c>
      <c r="D412" s="23">
        <f t="shared" si="65"/>
        <v>581.25</v>
      </c>
      <c r="E412" s="24">
        <v>60</v>
      </c>
      <c r="F412" s="24"/>
      <c r="G412" s="23">
        <v>534.70000000000005</v>
      </c>
      <c r="H412" s="24">
        <v>1380.42</v>
      </c>
      <c r="I412" s="25"/>
      <c r="J412" s="25"/>
      <c r="K412" s="25"/>
      <c r="L412" s="25"/>
      <c r="M412" s="24"/>
      <c r="N412" s="24"/>
      <c r="O412" s="25"/>
      <c r="P412" s="24">
        <f t="shared" si="63"/>
        <v>1915.1200000000001</v>
      </c>
    </row>
    <row r="413" spans="1:16" s="30" customFormat="1" ht="19.149999999999999" hidden="1" customHeight="1" outlineLevel="2">
      <c r="A413" s="21">
        <v>1385988</v>
      </c>
      <c r="B413" s="30" t="s">
        <v>60</v>
      </c>
      <c r="C413" s="23">
        <v>6975</v>
      </c>
      <c r="D413" s="23">
        <f t="shared" si="65"/>
        <v>581.25</v>
      </c>
      <c r="E413" s="24">
        <v>60</v>
      </c>
      <c r="F413" s="24"/>
      <c r="G413" s="23">
        <v>534.70000000000005</v>
      </c>
      <c r="H413" s="24">
        <v>1380.42</v>
      </c>
      <c r="I413" s="25"/>
      <c r="J413" s="25"/>
      <c r="K413" s="25"/>
      <c r="L413" s="25"/>
      <c r="M413" s="24"/>
      <c r="N413" s="24"/>
      <c r="O413" s="25"/>
      <c r="P413" s="24">
        <f t="shared" si="63"/>
        <v>1915.1200000000001</v>
      </c>
    </row>
    <row r="414" spans="1:16" s="30" customFormat="1" ht="19.149999999999999" customHeight="1" outlineLevel="1" collapsed="1">
      <c r="A414" s="22" t="s">
        <v>59</v>
      </c>
      <c r="B414" s="30" t="s">
        <v>60</v>
      </c>
      <c r="C414" s="23"/>
      <c r="D414" s="23"/>
      <c r="E414" s="24"/>
      <c r="F414" s="24">
        <f t="shared" ref="F414:O414" si="66">SUBTOTAL(9,F402:F413)</f>
        <v>2518.0300000000002</v>
      </c>
      <c r="G414" s="23">
        <f t="shared" si="66"/>
        <v>6410.4599999999991</v>
      </c>
      <c r="H414" s="24">
        <f t="shared" si="66"/>
        <v>16565.04</v>
      </c>
      <c r="I414" s="25">
        <f t="shared" si="66"/>
        <v>0</v>
      </c>
      <c r="J414" s="25">
        <f t="shared" si="66"/>
        <v>3000</v>
      </c>
      <c r="K414" s="25">
        <f t="shared" si="66"/>
        <v>0</v>
      </c>
      <c r="L414" s="25">
        <f t="shared" si="66"/>
        <v>0</v>
      </c>
      <c r="M414" s="24">
        <f t="shared" si="66"/>
        <v>0</v>
      </c>
      <c r="N414" s="24">
        <f t="shared" si="66"/>
        <v>0</v>
      </c>
      <c r="O414" s="25">
        <f t="shared" si="66"/>
        <v>0</v>
      </c>
      <c r="P414" s="24">
        <f t="shared" si="63"/>
        <v>28493.53</v>
      </c>
    </row>
    <row r="415" spans="1:16" ht="19.149999999999999" customHeight="1" outlineLevel="1">
      <c r="A415" s="21" t="s">
        <v>99</v>
      </c>
      <c r="F415" s="24">
        <f t="shared" ref="F415:O415" si="67">SUBTOTAL(9,F3:F414)</f>
        <v>72593.25</v>
      </c>
      <c r="G415" s="24">
        <f t="shared" si="67"/>
        <v>194469.1100000001</v>
      </c>
      <c r="H415" s="24">
        <f t="shared" si="67"/>
        <v>505233.71999999823</v>
      </c>
      <c r="I415" s="24">
        <f t="shared" si="67"/>
        <v>15449.99</v>
      </c>
      <c r="J415" s="24">
        <f t="shared" si="67"/>
        <v>50336.06</v>
      </c>
      <c r="K415" s="24">
        <f t="shared" si="67"/>
        <v>3000</v>
      </c>
      <c r="L415" s="24">
        <f t="shared" si="67"/>
        <v>2819.26</v>
      </c>
      <c r="M415" s="24">
        <f t="shared" si="67"/>
        <v>363504.57</v>
      </c>
      <c r="N415" s="24">
        <f t="shared" si="67"/>
        <v>7137.86</v>
      </c>
      <c r="O415" s="24">
        <f t="shared" si="67"/>
        <v>4000</v>
      </c>
      <c r="P415" s="24">
        <f>SUM(F415:O415)</f>
        <v>1218543.8199999984</v>
      </c>
    </row>
  </sheetData>
  <sortState ref="A5:R371">
    <sortCondition ref="B5:B371"/>
  </sortState>
  <pageMargins left="0.70866141732283472" right="0.70866141732283472" top="0.74803149606299213" bottom="0.74803149606299213" header="0.31496062992125984" footer="0.31496062992125984"/>
  <pageSetup paperSize="9" scale="87" fitToWidth="0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December 2013</vt:lpstr>
      <vt:lpstr>Summary</vt:lpstr>
      <vt:lpstr>Summary!Print_Area</vt:lpstr>
      <vt:lpstr>Summary!Print_Titles</vt:lpstr>
    </vt:vector>
  </TitlesOfParts>
  <Company>MAYO COUNTY COUNCIL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agavin</dc:creator>
  <cp:lastModifiedBy>agavin</cp:lastModifiedBy>
  <cp:lastPrinted>2015-01-30T09:31:31Z</cp:lastPrinted>
  <dcterms:created xsi:type="dcterms:W3CDTF">2014-07-21T13:28:04Z</dcterms:created>
  <dcterms:modified xsi:type="dcterms:W3CDTF">2015-01-30T09:31:59Z</dcterms:modified>
</cp:coreProperties>
</file>